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anh thu theo khu vực" sheetId="1" r:id="rId5"/>
  </sheets>
  <definedNames/>
  <calcPr/>
</workbook>
</file>

<file path=xl/sharedStrings.xml><?xml version="1.0" encoding="utf-8"?>
<sst xmlns="http://schemas.openxmlformats.org/spreadsheetml/2006/main" count="44" uniqueCount="44">
  <si>
    <t>MẪU BÁO CÁO DOANH THU THEO KHU VỰC 2026</t>
  </si>
  <si>
    <t>Theo dõi doanh thu, mục tiêu và mức độ đóng góp của từng khu vực/chi nhánh.</t>
  </si>
  <si>
    <t>TỔNG DOANH THU THỰC TẾ</t>
  </si>
  <si>
    <t>TỔNG MỤC TIÊU</t>
  </si>
  <si>
    <t>TỶ LỆ HOÀN THÀNH</t>
  </si>
  <si>
    <t>KHU VỰC DOANH THU CAO NHẤT</t>
  </si>
  <si>
    <t>Mã khu vực</t>
  </si>
  <si>
    <t>Khu vực/Chi nhánh</t>
  </si>
  <si>
    <t>Phụ trách</t>
  </si>
  <si>
    <t>Số đơn hàng</t>
  </si>
  <si>
    <t>Số lượng bán</t>
  </si>
  <si>
    <t>Mục tiêu doanh thu</t>
  </si>
  <si>
    <t>Doanh thu thực tế</t>
  </si>
  <si>
    <t>Chênh lệch</t>
  </si>
  <si>
    <t>% hoàn thành</t>
  </si>
  <si>
    <t>Tỷ trọng doanh thu</t>
  </si>
  <si>
    <t>Doanh thu/đơn</t>
  </si>
  <si>
    <t>Trạng thái</t>
  </si>
  <si>
    <t>KV001</t>
  </si>
  <si>
    <t>Hà Nội</t>
  </si>
  <si>
    <t>Nguyễn Minh Anh</t>
  </si>
  <si>
    <t>KV002</t>
  </si>
  <si>
    <t>Hải Phòng</t>
  </si>
  <si>
    <t>Trần Quốc Bảo</t>
  </si>
  <si>
    <t>KV003</t>
  </si>
  <si>
    <t>Đà Nẵng</t>
  </si>
  <si>
    <t>Lê Hoàng Nam</t>
  </si>
  <si>
    <t>KV004</t>
  </si>
  <si>
    <t>Khánh Hòa</t>
  </si>
  <si>
    <t>Đặng Khánh Linh</t>
  </si>
  <si>
    <t>KV005</t>
  </si>
  <si>
    <t>TP.HCM</t>
  </si>
  <si>
    <t>Phạm Thu Trang</t>
  </si>
  <si>
    <t>KV006</t>
  </si>
  <si>
    <t>Bình Dương</t>
  </si>
  <si>
    <t>Võ Gia Huy</t>
  </si>
  <si>
    <t>KV007</t>
  </si>
  <si>
    <t>Đồng Nai</t>
  </si>
  <si>
    <t>Ngô Thanh Thảo</t>
  </si>
  <si>
    <t>KV008</t>
  </si>
  <si>
    <t>Cần Thơ</t>
  </si>
  <si>
    <t>Hoàng Ngọc Mai</t>
  </si>
  <si>
    <t>TỔNG CỘNG</t>
  </si>
  <si>
    <t>Hướng dẫn: Thay dữ liệu mẫu ở cột A–G. Các cột Chênh lệch, % hoàn thành, Tỷ trọng doanh thu, Doanh thu/đơn và Trạng thái được tính tự động.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</si>
</sst>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 &quot;₫&quot;"/>
    <numFmt numFmtId="165" formatCode="0.0%"/>
  </numFmts>
  <fonts count="9">
    <font>
      <sz val="11.0"/>
      <color rgb="FF000000"/>
      <name val="Carlito"/>
      <scheme val="minor"/>
    </font>
    <font>
      <b/>
      <sz val="16.0"/>
      <color rgb="FFFFFFFF"/>
      <name val="Arial"/>
    </font>
    <font>
      <color theme="1"/>
      <name val="Arial"/>
    </font>
    <font>
      <i/>
      <sz val="11.0"/>
      <color rgb="FF334155"/>
      <name val="Arial"/>
    </font>
    <font>
      <b/>
      <sz val="11.0"/>
      <color rgb="FF0B3A82"/>
      <name val="Arial"/>
    </font>
    <font>
      <b/>
      <sz val="14.0"/>
      <color rgb="FF111827"/>
      <name val="Arial"/>
    </font>
    <font>
      <b/>
      <sz val="11.0"/>
      <color rgb="FFFFFFFF"/>
      <name val="Arial"/>
    </font>
    <font>
      <sz val="11.0"/>
      <color theme="1"/>
      <name val="Arial"/>
    </font>
    <font>
      <i/>
      <sz val="11.0"/>
      <color rgb="FF7C4A03"/>
      <name val="Arial"/>
    </font>
  </fonts>
  <fills count="7">
    <fill>
      <patternFill patternType="none"/>
    </fill>
    <fill>
      <patternFill patternType="lightGray"/>
    </fill>
    <fill>
      <patternFill patternType="solid">
        <fgColor rgb="FF0B3A82"/>
        <bgColor rgb="FF0B3A82"/>
      </patternFill>
    </fill>
    <fill>
      <patternFill patternType="solid">
        <fgColor rgb="FFEAF2FF"/>
        <bgColor rgb="FFEAF2FF"/>
      </patternFill>
    </fill>
    <fill>
      <patternFill patternType="solid">
        <fgColor rgb="FFDCEAFF"/>
        <bgColor rgb="FFDCEAFF"/>
      </patternFill>
    </fill>
    <fill>
      <patternFill patternType="solid">
        <fgColor rgb="FFF8FBFF"/>
        <bgColor rgb="FFF8FBFF"/>
      </patternFill>
    </fill>
    <fill>
      <patternFill patternType="solid">
        <fgColor rgb="FFFFF7E6"/>
        <bgColor rgb="FFFFF7E6"/>
      </patternFill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0" fontId="2" numFmtId="0" xfId="0" applyFont="1"/>
    <xf borderId="0" fillId="3" fontId="3" numFmtId="0" xfId="0" applyAlignment="1" applyFill="1" applyFont="1">
      <alignment horizontal="center" vertical="center"/>
    </xf>
    <xf borderId="0" fillId="4" fontId="4" numFmtId="0" xfId="0" applyAlignment="1" applyFill="1" applyFont="1">
      <alignment horizontal="center" shrinkToFit="0" vertical="center" wrapText="1"/>
    </xf>
    <xf borderId="0" fillId="5" fontId="5" numFmtId="164" xfId="0" applyAlignment="1" applyFill="1" applyFont="1" applyNumberFormat="1">
      <alignment horizontal="center" vertical="center"/>
    </xf>
    <xf borderId="0" fillId="5" fontId="5" numFmtId="165" xfId="0" applyAlignment="1" applyFill="1" applyFont="1" applyNumberFormat="1">
      <alignment horizontal="center" vertical="center"/>
    </xf>
    <xf borderId="0" fillId="5" fontId="5" numFmtId="0" xfId="0" applyAlignment="1" applyFill="1" applyFont="1">
      <alignment horizontal="center" vertical="center"/>
    </xf>
    <xf borderId="0" fillId="2" fontId="6" numFmtId="0" xfId="0" applyAlignment="1" applyFill="1" applyFont="1">
      <alignment horizontal="center" readingOrder="0" shrinkToFit="0" vertical="center" wrapText="1"/>
    </xf>
    <xf borderId="0" fillId="0" fontId="7" numFmtId="0" xfId="0" applyAlignment="1" applyFont="1">
      <alignment shrinkToFit="0" vertical="center" wrapText="0"/>
    </xf>
    <xf borderId="0" fillId="0" fontId="7" numFmtId="3" xfId="0" applyAlignment="1" applyFont="1" applyNumberFormat="1">
      <alignment shrinkToFit="0" vertical="center" wrapText="0"/>
    </xf>
    <xf borderId="0" fillId="0" fontId="7" numFmtId="164" xfId="0" applyAlignment="1" applyFont="1" applyNumberFormat="1">
      <alignment shrinkToFit="0" vertical="center" wrapText="0"/>
    </xf>
    <xf borderId="0" fillId="0" fontId="7" numFmtId="165" xfId="0" applyAlignment="1" applyFont="1" applyNumberFormat="1">
      <alignment shrinkToFit="0" vertical="center" wrapText="0"/>
    </xf>
    <xf borderId="0" fillId="4" fontId="4" numFmtId="0" xfId="0" applyFill="1" applyFont="1"/>
    <xf borderId="0" fillId="4" fontId="4" numFmtId="3" xfId="0" applyFill="1" applyFont="1" applyNumberFormat="1"/>
    <xf borderId="0" fillId="4" fontId="4" numFmtId="164" xfId="0" applyFill="1" applyFont="1" applyNumberFormat="1"/>
    <xf borderId="0" fillId="4" fontId="4" numFmtId="165" xfId="0" applyFill="1" applyFont="1" applyNumberFormat="1"/>
    <xf borderId="0" fillId="6" fontId="8" numFmtId="0" xfId="0" applyAlignment="1" applyFill="1" applyFont="1">
      <alignment shrinkToFit="0" wrapText="1"/>
    </xf>
  </cellXfs>
  <cellStyles count="1">
    <cellStyle xfId="0" name="Normal" builtinId="0"/>
  </cellStyles>
  <dxfs count="7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ont>
        <b/>
        <color rgb="FF166534"/>
      </font>
      <fill>
        <patternFill patternType="solid">
          <fgColor rgb="FFDCFCE7"/>
          <bgColor rgb="FFDCFCE7"/>
        </patternFill>
      </fill>
      <border/>
    </dxf>
    <dxf>
      <font>
        <b/>
        <color rgb="FF991B1B"/>
      </font>
      <fill>
        <patternFill patternType="solid">
          <fgColor rgb="FFFEE2E2"/>
          <bgColor rgb="FFFEE2E2"/>
        </patternFill>
      </fill>
      <border/>
    </dxf>
  </dxfs>
  <tableStyles count="1">
    <tableStyle count="4" pivot="0" name="Doanh thu theo khu vực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Doanh thu thực tế theo khu vực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Series 1</c:v>
          </c:tx>
          <c:spPr>
            <a:solidFill>
              <a:schemeClr val="accent1"/>
            </a:solidFill>
            <a:ln cmpd="sng">
              <a:noFill/>
            </a:ln>
          </c:spPr>
          <c:cat>
            <c:strRef>
              <c:f>'Doanh thu theo khu vực'!$B$10:$B$17</c:f>
            </c:strRef>
          </c:cat>
          <c:val>
            <c:numRef>
              <c:f>'Doanh thu theo khu vực'!$G$10:$G$17</c:f>
              <c:numCache/>
            </c:numRef>
          </c:val>
        </c:ser>
        <c:axId val="78258595"/>
        <c:axId val="1372905478"/>
      </c:barChart>
      <c:catAx>
        <c:axId val="7825859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72905478"/>
      </c:catAx>
      <c:valAx>
        <c:axId val="137290547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8258595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180975</xdr:colOff>
      <xdr:row>20</xdr:row>
      <xdr:rowOff>104775</xdr:rowOff>
    </xdr:from>
    <xdr:ext cx="5915025" cy="3733800"/>
    <xdr:graphicFrame>
      <xdr:nvGraphicFramePr>
        <xdr:cNvPr id="1" name="Chart 1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9:L17" displayName="BaoCaoDoanhThuKhuVuc" name="BaoCaoDoanhThuKhuVuc" id="1">
  <tableColumns count="12">
    <tableColumn name="Mã khu vực" id="1"/>
    <tableColumn name="Khu vực/Chi nhánh" id="2"/>
    <tableColumn name="Phụ trách" id="3"/>
    <tableColumn name="Số đơn hàng" id="4"/>
    <tableColumn name="Số lượng bán" id="5"/>
    <tableColumn name="Mục tiêu doanh thu" id="6"/>
    <tableColumn name="Doanh thu thực tế" id="7"/>
    <tableColumn name="Chênh lệch" id="8"/>
    <tableColumn name="% hoàn thành" id="9"/>
    <tableColumn name="Tỷ trọng doanh thu" id="10"/>
    <tableColumn name="Doanh thu/đơn" id="11"/>
    <tableColumn name="Trạng thái" id="12"/>
  </tableColumns>
  <tableStyleInfo name="Doanh thu theo khu vực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0"/>
    <col customWidth="1" min="2" max="3" width="20.0"/>
    <col customWidth="1" min="4" max="4" width="20.63"/>
    <col customWidth="1" min="5" max="5" width="13.0"/>
    <col customWidth="1" min="6" max="7" width="18.0"/>
    <col customWidth="1" min="8" max="8" width="17.0"/>
    <col customWidth="1" min="9" max="9" width="15.0"/>
    <col customWidth="1" min="10" max="11" width="16.0"/>
    <col customWidth="1" min="12" max="12" width="14.0"/>
    <col customWidth="1" min="13" max="26" width="8.63"/>
  </cols>
  <sheetData>
    <row r="1" ht="31.5" customHeight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4.0" customHeight="1">
      <c r="A2" s="3" t="s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6.0" customHeight="1">
      <c r="A4" s="4" t="s">
        <v>2</v>
      </c>
      <c r="B4" s="4" t="s">
        <v>3</v>
      </c>
      <c r="C4" s="4" t="s">
        <v>4</v>
      </c>
      <c r="D4" s="4" t="s">
        <v>5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>
        <f>SUM(G10:G17)</f>
        <v>5941000000</v>
      </c>
      <c r="B5" s="5">
        <f>SUM(F10:F17)</f>
        <v>5760000000</v>
      </c>
      <c r="C5" s="6">
        <f>IFERROR(A5/B5,0)</f>
        <v>1.031423611</v>
      </c>
      <c r="D5" s="7" t="str">
        <f t="array" ref="D5">INDEX(B10:B17,MATCH(MAX(G10:G17),G10:G17,0))</f>
        <v>TP.HCM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37.5" customHeight="1">
      <c r="A9" s="8" t="s">
        <v>6</v>
      </c>
      <c r="B9" s="8" t="s">
        <v>7</v>
      </c>
      <c r="C9" s="8" t="s">
        <v>8</v>
      </c>
      <c r="D9" s="8" t="s">
        <v>9</v>
      </c>
      <c r="E9" s="8" t="s">
        <v>10</v>
      </c>
      <c r="F9" s="8" t="s">
        <v>11</v>
      </c>
      <c r="G9" s="8" t="s">
        <v>12</v>
      </c>
      <c r="H9" s="8" t="s">
        <v>13</v>
      </c>
      <c r="I9" s="8" t="s">
        <v>14</v>
      </c>
      <c r="J9" s="8" t="s">
        <v>15</v>
      </c>
      <c r="K9" s="8" t="s">
        <v>16</v>
      </c>
      <c r="L9" s="8" t="s">
        <v>17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9" t="s">
        <v>18</v>
      </c>
      <c r="B10" s="9" t="s">
        <v>19</v>
      </c>
      <c r="C10" s="9" t="s">
        <v>20</v>
      </c>
      <c r="D10" s="10">
        <v>520.0</v>
      </c>
      <c r="E10" s="10">
        <v>1380.0</v>
      </c>
      <c r="F10" s="11">
        <v>9.8E8</v>
      </c>
      <c r="G10" s="11">
        <v>1.045E9</v>
      </c>
      <c r="H10" s="11">
        <f t="shared" ref="H10:H18" si="1">G10-F10</f>
        <v>65000000</v>
      </c>
      <c r="I10" s="12">
        <f t="shared" ref="I10:I18" si="2">IFERROR(G10/F10,0)</f>
        <v>1.066326531</v>
      </c>
      <c r="J10" s="12">
        <f t="shared" ref="J10:J17" si="3">IFERROR(G10/SUM($G$10:$G$17),0)</f>
        <v>0.1758963138</v>
      </c>
      <c r="K10" s="11">
        <f t="shared" ref="K10:K18" si="4">IFERROR(G10/D10,0)</f>
        <v>2009615.385</v>
      </c>
      <c r="L10" s="9" t="str">
        <f t="shared" ref="L10:L17" si="5">IF(I10&gt;=1,"Đạt/Vượt","Chưa đạt")</f>
        <v>Đạt/Vượt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9" t="s">
        <v>21</v>
      </c>
      <c r="B11" s="9" t="s">
        <v>22</v>
      </c>
      <c r="C11" s="9" t="s">
        <v>23</v>
      </c>
      <c r="D11" s="10">
        <v>280.0</v>
      </c>
      <c r="E11" s="10">
        <v>720.0</v>
      </c>
      <c r="F11" s="11">
        <v>5.2E8</v>
      </c>
      <c r="G11" s="11">
        <v>4.98E8</v>
      </c>
      <c r="H11" s="11">
        <f t="shared" si="1"/>
        <v>-22000000</v>
      </c>
      <c r="I11" s="12">
        <f t="shared" si="2"/>
        <v>0.9576923077</v>
      </c>
      <c r="J11" s="12">
        <f t="shared" si="3"/>
        <v>0.08382427201</v>
      </c>
      <c r="K11" s="11">
        <f t="shared" si="4"/>
        <v>1778571.429</v>
      </c>
      <c r="L11" s="9" t="str">
        <f t="shared" si="5"/>
        <v>Chưa đạt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9" t="s">
        <v>24</v>
      </c>
      <c r="B12" s="9" t="s">
        <v>25</v>
      </c>
      <c r="C12" s="9" t="s">
        <v>26</v>
      </c>
      <c r="D12" s="10">
        <v>340.0</v>
      </c>
      <c r="E12" s="10">
        <v>890.0</v>
      </c>
      <c r="F12" s="11">
        <v>6.1E8</v>
      </c>
      <c r="G12" s="11">
        <v>6.42E8</v>
      </c>
      <c r="H12" s="11">
        <f t="shared" si="1"/>
        <v>32000000</v>
      </c>
      <c r="I12" s="12">
        <f t="shared" si="2"/>
        <v>1.052459016</v>
      </c>
      <c r="J12" s="12">
        <f t="shared" si="3"/>
        <v>0.1080626157</v>
      </c>
      <c r="K12" s="11">
        <f t="shared" si="4"/>
        <v>1888235.294</v>
      </c>
      <c r="L12" s="9" t="str">
        <f t="shared" si="5"/>
        <v>Đạt/Vượt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9" t="s">
        <v>27</v>
      </c>
      <c r="B13" s="9" t="s">
        <v>28</v>
      </c>
      <c r="C13" s="9" t="s">
        <v>29</v>
      </c>
      <c r="D13" s="10">
        <v>215.0</v>
      </c>
      <c r="E13" s="10">
        <v>560.0</v>
      </c>
      <c r="F13" s="11">
        <v>3.9E8</v>
      </c>
      <c r="G13" s="11">
        <v>4.05E8</v>
      </c>
      <c r="H13" s="11">
        <f t="shared" si="1"/>
        <v>15000000</v>
      </c>
      <c r="I13" s="12">
        <f t="shared" si="2"/>
        <v>1.038461538</v>
      </c>
      <c r="J13" s="12">
        <f t="shared" si="3"/>
        <v>0.06817034169</v>
      </c>
      <c r="K13" s="11">
        <f t="shared" si="4"/>
        <v>1883720.93</v>
      </c>
      <c r="L13" s="9" t="str">
        <f t="shared" si="5"/>
        <v>Đạt/Vượt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9" t="s">
        <v>30</v>
      </c>
      <c r="B14" s="9" t="s">
        <v>31</v>
      </c>
      <c r="C14" s="9" t="s">
        <v>32</v>
      </c>
      <c r="D14" s="10">
        <v>690.0</v>
      </c>
      <c r="E14" s="10">
        <v>1840.0</v>
      </c>
      <c r="F14" s="11">
        <v>1.28E9</v>
      </c>
      <c r="G14" s="11">
        <v>1.365E9</v>
      </c>
      <c r="H14" s="11">
        <f t="shared" si="1"/>
        <v>85000000</v>
      </c>
      <c r="I14" s="12">
        <f t="shared" si="2"/>
        <v>1.06640625</v>
      </c>
      <c r="J14" s="12">
        <f t="shared" si="3"/>
        <v>0.2297592998</v>
      </c>
      <c r="K14" s="11">
        <f t="shared" si="4"/>
        <v>1978260.87</v>
      </c>
      <c r="L14" s="9" t="str">
        <f t="shared" si="5"/>
        <v>Đạt/Vượt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9" t="s">
        <v>33</v>
      </c>
      <c r="B15" s="9" t="s">
        <v>34</v>
      </c>
      <c r="C15" s="9" t="s">
        <v>35</v>
      </c>
      <c r="D15" s="10">
        <v>410.0</v>
      </c>
      <c r="E15" s="10">
        <v>1080.0</v>
      </c>
      <c r="F15" s="11">
        <v>7.6E8</v>
      </c>
      <c r="G15" s="11">
        <v>7.48E8</v>
      </c>
      <c r="H15" s="11">
        <f t="shared" si="1"/>
        <v>-12000000</v>
      </c>
      <c r="I15" s="12">
        <f t="shared" si="2"/>
        <v>0.9842105263</v>
      </c>
      <c r="J15" s="12">
        <f t="shared" si="3"/>
        <v>0.1259047298</v>
      </c>
      <c r="K15" s="11">
        <f t="shared" si="4"/>
        <v>1824390.244</v>
      </c>
      <c r="L15" s="9" t="str">
        <f t="shared" si="5"/>
        <v>Chưa đạt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9" t="s">
        <v>36</v>
      </c>
      <c r="B16" s="9" t="s">
        <v>37</v>
      </c>
      <c r="C16" s="9" t="s">
        <v>38</v>
      </c>
      <c r="D16" s="10">
        <v>365.0</v>
      </c>
      <c r="E16" s="10">
        <v>940.0</v>
      </c>
      <c r="F16" s="11">
        <v>6.8E8</v>
      </c>
      <c r="G16" s="11">
        <v>7.12E8</v>
      </c>
      <c r="H16" s="11">
        <f t="shared" si="1"/>
        <v>32000000</v>
      </c>
      <c r="I16" s="12">
        <f t="shared" si="2"/>
        <v>1.047058824</v>
      </c>
      <c r="J16" s="12">
        <f t="shared" si="3"/>
        <v>0.1198451439</v>
      </c>
      <c r="K16" s="11">
        <f t="shared" si="4"/>
        <v>1950684.932</v>
      </c>
      <c r="L16" s="9" t="str">
        <f t="shared" si="5"/>
        <v>Đạt/Vượt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9" t="s">
        <v>39</v>
      </c>
      <c r="B17" s="9" t="s">
        <v>40</v>
      </c>
      <c r="C17" s="9" t="s">
        <v>41</v>
      </c>
      <c r="D17" s="10">
        <v>295.0</v>
      </c>
      <c r="E17" s="10">
        <v>770.0</v>
      </c>
      <c r="F17" s="11">
        <v>5.4E8</v>
      </c>
      <c r="G17" s="11">
        <v>5.26E8</v>
      </c>
      <c r="H17" s="11">
        <f t="shared" si="1"/>
        <v>-14000000</v>
      </c>
      <c r="I17" s="12">
        <f t="shared" si="2"/>
        <v>0.9740740741</v>
      </c>
      <c r="J17" s="12">
        <f t="shared" si="3"/>
        <v>0.08853728329</v>
      </c>
      <c r="K17" s="11">
        <f t="shared" si="4"/>
        <v>1783050.847</v>
      </c>
      <c r="L17" s="9" t="str">
        <f t="shared" si="5"/>
        <v>Chưa đạt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3" t="s">
        <v>42</v>
      </c>
      <c r="D18" s="14">
        <f t="shared" ref="D18:G18" si="6">SUM(D10:D17)</f>
        <v>3115</v>
      </c>
      <c r="E18" s="14">
        <f t="shared" si="6"/>
        <v>8180</v>
      </c>
      <c r="F18" s="15">
        <f t="shared" si="6"/>
        <v>5760000000</v>
      </c>
      <c r="G18" s="15">
        <f t="shared" si="6"/>
        <v>5941000000</v>
      </c>
      <c r="H18" s="15">
        <f t="shared" si="1"/>
        <v>181000000</v>
      </c>
      <c r="I18" s="16">
        <f t="shared" si="2"/>
        <v>1.031423611</v>
      </c>
      <c r="J18" s="16">
        <f>SUM(J10:J17)</f>
        <v>1</v>
      </c>
      <c r="K18" s="15">
        <f t="shared" si="4"/>
        <v>1907223.114</v>
      </c>
      <c r="L18" s="1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30.0" customHeight="1">
      <c r="A20" s="17" t="s">
        <v>43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L1"/>
    <mergeCell ref="A2:L2"/>
    <mergeCell ref="A18:C18"/>
    <mergeCell ref="A20:L20"/>
  </mergeCells>
  <conditionalFormatting sqref="L10:L17">
    <cfRule type="expression" dxfId="5" priority="1">
      <formula>L10="Đạt/Vượt"</formula>
    </cfRule>
  </conditionalFormatting>
  <conditionalFormatting sqref="L10:L17">
    <cfRule type="expression" dxfId="6" priority="2">
      <formula>L10="Chưa đạt"</formula>
    </cfRule>
  </conditionalFormatting>
  <printOptions/>
  <pageMargins bottom="0.75" footer="0.0" header="0.0" left="0.7" right="0.7" top="0.75"/>
  <pageSetup orientation="landscape"/>
  <drawing r:id="rId1"/>
  <tableParts count="1">
    <tablePart r:id="rId3"/>
  </tableParts>
</worksheet>
</file>