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anh thu theo kênh" sheetId="1" r:id="rId5"/>
  </sheets>
  <definedNames/>
  <calcPr/>
</workbook>
</file>

<file path=xl/sharedStrings.xml><?xml version="1.0" encoding="utf-8"?>
<sst xmlns="http://schemas.openxmlformats.org/spreadsheetml/2006/main" count="44" uniqueCount="40">
  <si>
    <t>MẪU BÁO CÁO DOANH THU THEO KÊNH BÁN HÀNG 2026</t>
  </si>
  <si>
    <t>Theo dõi doanh thu, số đơn hàng, mục tiêu và hiệu quả của từng kênh bán hàng.</t>
  </si>
  <si>
    <t>TỔNG DOANH THU THỰC TẾ</t>
  </si>
  <si>
    <t>TỔNG MỤC TIÊU</t>
  </si>
  <si>
    <t>TỶ LỆ HOÀN THÀNH</t>
  </si>
  <si>
    <t>KÊNH CÓ DOANH THU CAO NHẤT</t>
  </si>
  <si>
    <t>Mã kênh</t>
  </si>
  <si>
    <t>Kênh bán hàng</t>
  </si>
  <si>
    <t>Nhóm kênh</t>
  </si>
  <si>
    <t>Số đơn hàng</t>
  </si>
  <si>
    <t>Số lượng bán</t>
  </si>
  <si>
    <t>Mục tiêu doanh thu</t>
  </si>
  <si>
    <t>Doanh thu thực tế</t>
  </si>
  <si>
    <t>Chênh lệch</t>
  </si>
  <si>
    <t>% hoàn thành</t>
  </si>
  <si>
    <t>Tỷ trọng doanh thu</t>
  </si>
  <si>
    <t>Doanh thu/đơn</t>
  </si>
  <si>
    <t>Trạng thái</t>
  </si>
  <si>
    <t>K001</t>
  </si>
  <si>
    <t>Website</t>
  </si>
  <si>
    <t>Online</t>
  </si>
  <si>
    <t>K002</t>
  </si>
  <si>
    <t>Sàn TMĐT</t>
  </si>
  <si>
    <t>K003</t>
  </si>
  <si>
    <t>Facebook / Social</t>
  </si>
  <si>
    <t>K004</t>
  </si>
  <si>
    <t>Cửa hàng trực tiếp</t>
  </si>
  <si>
    <t>Offline</t>
  </si>
  <si>
    <t>K005</t>
  </si>
  <si>
    <t>Đại lý / Nhà phân phối</t>
  </si>
  <si>
    <t>K006</t>
  </si>
  <si>
    <t>Telesales</t>
  </si>
  <si>
    <t>Trực tiếp</t>
  </si>
  <si>
    <t>K007</t>
  </si>
  <si>
    <t>Đội ngũ Sales B2B</t>
  </si>
  <si>
    <t>K008</t>
  </si>
  <si>
    <t>Đối tác giới thiệu</t>
  </si>
  <si>
    <t>Đối tác</t>
  </si>
  <si>
    <t>TỔNG CỘNG</t>
  </si>
  <si>
    <t>Hướng dẫn: Thay dữ liệu mẫu ở cột A–G. Các cột Chênh lệch, % hoàn thành, Tỷ trọng doanh thu, Doanh thu/đơn và Trạng thái được tính tự động.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</si>
</sst>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9">
    <font>
      <sz val="11.0"/>
      <color rgb="FF000000"/>
      <name val="Carlito"/>
      <scheme val="minor"/>
    </font>
    <font>
      <b/>
      <sz val="16.0"/>
      <color rgb="FFFFFFFF"/>
      <name val="Arial"/>
    </font>
    <font>
      <color theme="1"/>
      <name val="Arial"/>
    </font>
    <font>
      <i/>
      <sz val="11.0"/>
      <color rgb="FF334155"/>
      <name val="Arial"/>
    </font>
    <font>
      <b/>
      <sz val="11.0"/>
      <color rgb="FF0B3A82"/>
      <name val="Arial"/>
    </font>
    <font>
      <b/>
      <sz val="14.0"/>
      <color rgb="FF111827"/>
      <name val="Arial"/>
    </font>
    <font>
      <b/>
      <sz val="11.0"/>
      <color rgb="FFFFFFFF"/>
      <name val="Arial"/>
    </font>
    <font>
      <sz val="11.0"/>
      <color theme="1"/>
      <name val="Arial"/>
    </font>
    <font>
      <i/>
      <sz val="11.0"/>
      <color rgb="FF7C4A0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B3A82"/>
        <bgColor rgb="FF0B3A82"/>
      </patternFill>
    </fill>
    <fill>
      <patternFill patternType="solid">
        <fgColor rgb="FFEAF2FF"/>
        <bgColor rgb="FFEAF2FF"/>
      </patternFill>
    </fill>
    <fill>
      <patternFill patternType="solid">
        <fgColor rgb="FFDCEAFF"/>
        <bgColor rgb="FFDCEAFF"/>
      </patternFill>
    </fill>
    <fill>
      <patternFill patternType="solid">
        <fgColor rgb="FFF8FBFF"/>
        <bgColor rgb="FFF8FBFF"/>
      </patternFill>
    </fill>
    <fill>
      <patternFill patternType="solid">
        <fgColor rgb="FFFFF7E6"/>
        <bgColor rgb="FFFFF7E6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3" fontId="3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shrinkToFit="0" vertical="center" wrapText="1"/>
    </xf>
    <xf borderId="0" fillId="5" fontId="5" numFmtId="164" xfId="0" applyAlignment="1" applyFill="1" applyFont="1" applyNumberFormat="1">
      <alignment horizontal="center" vertical="center"/>
    </xf>
    <xf borderId="0" fillId="5" fontId="5" numFmtId="165" xfId="0" applyAlignment="1" applyFill="1" applyFont="1" applyNumberFormat="1">
      <alignment horizontal="center" vertical="center"/>
    </xf>
    <xf borderId="0" fillId="5" fontId="5" numFmtId="0" xfId="0" applyAlignment="1" applyFill="1" applyFont="1">
      <alignment horizontal="center" vertical="center"/>
    </xf>
    <xf borderId="0" fillId="2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3" xfId="0" applyAlignment="1" applyFont="1" applyNumberForma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7" numFmtId="165" xfId="0" applyAlignment="1" applyFont="1" applyNumberFormat="1">
      <alignment shrinkToFit="0" vertical="center" wrapText="0"/>
    </xf>
    <xf borderId="0" fillId="4" fontId="4" numFmtId="0" xfId="0" applyFill="1" applyFont="1"/>
    <xf borderId="0" fillId="4" fontId="4" numFmtId="3" xfId="0" applyFill="1" applyFont="1" applyNumberFormat="1"/>
    <xf borderId="0" fillId="4" fontId="4" numFmtId="164" xfId="0" applyFill="1" applyFont="1" applyNumberFormat="1"/>
    <xf borderId="0" fillId="4" fontId="4" numFmtId="165" xfId="0" applyFill="1" applyFont="1" applyNumberFormat="1"/>
    <xf borderId="0" fillId="6" fontId="8" numFmtId="0" xfId="0" applyAlignment="1" applyFill="1" applyFont="1">
      <alignment shrinkToFit="0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166534"/>
      </font>
      <fill>
        <patternFill patternType="solid">
          <fgColor rgb="FFDCFCE7"/>
          <bgColor rgb="FFDCFCE7"/>
        </patternFill>
      </fill>
      <border/>
    </dxf>
    <dxf>
      <font>
        <b/>
        <color rgb="FF991B1B"/>
      </font>
      <fill>
        <patternFill patternType="solid">
          <fgColor rgb="FFFEE2E2"/>
          <bgColor rgb="FFFEE2E2"/>
        </patternFill>
      </fill>
      <border/>
    </dxf>
  </dxfs>
  <tableStyles count="1">
    <tableStyle count="4" pivot="0" name="Doanh thu theo kênh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thực tế theo kênh bán hàng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Series 1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'Doanh thu theo kênh'!$B$10:$B$17</c:f>
            </c:strRef>
          </c:cat>
          <c:val>
            <c:numRef>
              <c:f>'Doanh thu theo kênh'!$G$10:$G$17</c:f>
              <c:numCache/>
            </c:numRef>
          </c:val>
        </c:ser>
        <c:axId val="960503844"/>
        <c:axId val="1040619573"/>
      </c:barChart>
      <c:catAx>
        <c:axId val="9605038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40619573"/>
      </c:catAx>
      <c:valAx>
        <c:axId val="10406195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6050384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20</xdr:row>
      <xdr:rowOff>66675</xdr:rowOff>
    </xdr:from>
    <xdr:ext cx="5915025" cy="3733800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L17" displayName="BaoCaoDoanhThuKenhBanHang" name="BaoCaoDoanhThuKenhBanHang" id="1">
  <tableColumns count="12">
    <tableColumn name="Mã kênh" id="1"/>
    <tableColumn name="Kênh bán hàng" id="2"/>
    <tableColumn name="Nhóm kênh" id="3"/>
    <tableColumn name="Số đơn hàng" id="4"/>
    <tableColumn name="Số lượng bán" id="5"/>
    <tableColumn name="Mục tiêu doanh thu" id="6"/>
    <tableColumn name="Doanh thu thực tế" id="7"/>
    <tableColumn name="Chênh lệch" id="8"/>
    <tableColumn name="% hoàn thành" id="9"/>
    <tableColumn name="Tỷ trọng doanh thu" id="10"/>
    <tableColumn name="Doanh thu/đơn" id="11"/>
    <tableColumn name="Trạng thái" id="12"/>
  </tableColumns>
  <tableStyleInfo name="Doanh thu theo kênh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88"/>
    <col customWidth="1" min="2" max="2" width="23.0"/>
    <col customWidth="1" min="3" max="3" width="19.75"/>
    <col customWidth="1" min="4" max="4" width="24.13"/>
    <col customWidth="1" min="5" max="5" width="13.0"/>
    <col customWidth="1" min="6" max="7" width="18.0"/>
    <col customWidth="1" min="8" max="8" width="17.0"/>
    <col customWidth="1" min="9" max="9" width="15.0"/>
    <col customWidth="1" min="10" max="11" width="16.0"/>
    <col customWidth="1" min="12" max="12" width="14.0"/>
    <col customWidth="1" min="13" max="26" width="8.63"/>
  </cols>
  <sheetData>
    <row r="1" ht="31.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4.25" customHeight="1">
      <c r="A4" s="4" t="s">
        <v>2</v>
      </c>
      <c r="B4" s="4" t="s">
        <v>3</v>
      </c>
      <c r="C4" s="4" t="s">
        <v>4</v>
      </c>
      <c r="D4" s="4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f>SUM(G10:G17)</f>
        <v>5852000000</v>
      </c>
      <c r="B5" s="5">
        <f>SUM(F10:F17)</f>
        <v>5670000000</v>
      </c>
      <c r="C5" s="6">
        <f>IFERROR(A5/B5,0)</f>
        <v>1.032098765</v>
      </c>
      <c r="D5" s="7" t="str">
        <f t="array" ref="D5">INDEX(B10:B17,MATCH(MAX(G10:G17),G10:G17,0))</f>
        <v>Đội ngũ Sales B2B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7.5" customHeight="1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14</v>
      </c>
      <c r="J9" s="8" t="s">
        <v>15</v>
      </c>
      <c r="K9" s="8" t="s">
        <v>16</v>
      </c>
      <c r="L9" s="8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18</v>
      </c>
      <c r="B10" s="9" t="s">
        <v>19</v>
      </c>
      <c r="C10" s="9" t="s">
        <v>20</v>
      </c>
      <c r="D10" s="10">
        <v>420.0</v>
      </c>
      <c r="E10" s="10">
        <v>1080.0</v>
      </c>
      <c r="F10" s="11">
        <v>7.2E8</v>
      </c>
      <c r="G10" s="11">
        <v>7.58E8</v>
      </c>
      <c r="H10" s="11">
        <f t="shared" ref="H10:H18" si="1">G10-F10</f>
        <v>38000000</v>
      </c>
      <c r="I10" s="12">
        <f t="shared" ref="I10:I18" si="2">IFERROR(G10/F10,0)</f>
        <v>1.052777778</v>
      </c>
      <c r="J10" s="12">
        <f t="shared" ref="J10:J17" si="3">IFERROR(G10/SUM($G$10:$G$17),0)</f>
        <v>0.1295283664</v>
      </c>
      <c r="K10" s="11">
        <f t="shared" ref="K10:K18" si="4">IFERROR(G10/D10,0)</f>
        <v>1804761.905</v>
      </c>
      <c r="L10" s="9" t="str">
        <f t="shared" ref="L10:L17" si="5">IF(I10&gt;=1,"Đạt/Vượt","Chưa đạt")</f>
        <v>Đạt/Vượt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21</v>
      </c>
      <c r="B11" s="9" t="s">
        <v>22</v>
      </c>
      <c r="C11" s="9" t="s">
        <v>20</v>
      </c>
      <c r="D11" s="10">
        <v>510.0</v>
      </c>
      <c r="E11" s="10">
        <v>1310.0</v>
      </c>
      <c r="F11" s="11">
        <v>6.8E8</v>
      </c>
      <c r="G11" s="11">
        <v>7.05E8</v>
      </c>
      <c r="H11" s="11">
        <f t="shared" si="1"/>
        <v>25000000</v>
      </c>
      <c r="I11" s="12">
        <f t="shared" si="2"/>
        <v>1.036764706</v>
      </c>
      <c r="J11" s="12">
        <f t="shared" si="3"/>
        <v>0.1204716336</v>
      </c>
      <c r="K11" s="11">
        <f t="shared" si="4"/>
        <v>1382352.941</v>
      </c>
      <c r="L11" s="9" t="str">
        <f t="shared" si="5"/>
        <v>Đạt/Vượt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23</v>
      </c>
      <c r="B12" s="9" t="s">
        <v>24</v>
      </c>
      <c r="C12" s="9" t="s">
        <v>20</v>
      </c>
      <c r="D12" s="10">
        <v>365.0</v>
      </c>
      <c r="E12" s="10">
        <v>920.0</v>
      </c>
      <c r="F12" s="11">
        <v>5.4E8</v>
      </c>
      <c r="G12" s="11">
        <v>5.22E8</v>
      </c>
      <c r="H12" s="11">
        <f t="shared" si="1"/>
        <v>-18000000</v>
      </c>
      <c r="I12" s="12">
        <f t="shared" si="2"/>
        <v>0.9666666667</v>
      </c>
      <c r="J12" s="12">
        <f t="shared" si="3"/>
        <v>0.08920027341</v>
      </c>
      <c r="K12" s="11">
        <f t="shared" si="4"/>
        <v>1430136.986</v>
      </c>
      <c r="L12" s="9" t="str">
        <f t="shared" si="5"/>
        <v>Chưa đạt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25</v>
      </c>
      <c r="B13" s="9" t="s">
        <v>26</v>
      </c>
      <c r="C13" s="9" t="s">
        <v>27</v>
      </c>
      <c r="D13" s="10">
        <v>610.0</v>
      </c>
      <c r="E13" s="10">
        <v>1490.0</v>
      </c>
      <c r="F13" s="11">
        <v>8.5E8</v>
      </c>
      <c r="G13" s="11">
        <v>9.02E8</v>
      </c>
      <c r="H13" s="11">
        <f t="shared" si="1"/>
        <v>52000000</v>
      </c>
      <c r="I13" s="12">
        <f t="shared" si="2"/>
        <v>1.061176471</v>
      </c>
      <c r="J13" s="12">
        <f t="shared" si="3"/>
        <v>0.1541353383</v>
      </c>
      <c r="K13" s="11">
        <f t="shared" si="4"/>
        <v>1478688.525</v>
      </c>
      <c r="L13" s="9" t="str">
        <f t="shared" si="5"/>
        <v>Đạt/Vượt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28</v>
      </c>
      <c r="B14" s="9" t="s">
        <v>29</v>
      </c>
      <c r="C14" s="9" t="s">
        <v>27</v>
      </c>
      <c r="D14" s="10">
        <v>285.0</v>
      </c>
      <c r="E14" s="10">
        <v>1760.0</v>
      </c>
      <c r="F14" s="11">
        <v>9.6E8</v>
      </c>
      <c r="G14" s="11">
        <v>1.015E9</v>
      </c>
      <c r="H14" s="11">
        <f t="shared" si="1"/>
        <v>55000000</v>
      </c>
      <c r="I14" s="12">
        <f t="shared" si="2"/>
        <v>1.057291667</v>
      </c>
      <c r="J14" s="12">
        <f t="shared" si="3"/>
        <v>0.1734449761</v>
      </c>
      <c r="K14" s="11">
        <f t="shared" si="4"/>
        <v>3561403.509</v>
      </c>
      <c r="L14" s="9" t="str">
        <f t="shared" si="5"/>
        <v>Đạt/Vượt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30</v>
      </c>
      <c r="B15" s="9" t="s">
        <v>31</v>
      </c>
      <c r="C15" s="9" t="s">
        <v>32</v>
      </c>
      <c r="D15" s="10">
        <v>240.0</v>
      </c>
      <c r="E15" s="10">
        <v>635.0</v>
      </c>
      <c r="F15" s="11">
        <v>4.1E8</v>
      </c>
      <c r="G15" s="11">
        <v>3.98E8</v>
      </c>
      <c r="H15" s="11">
        <f t="shared" si="1"/>
        <v>-12000000</v>
      </c>
      <c r="I15" s="12">
        <f t="shared" si="2"/>
        <v>0.9707317073</v>
      </c>
      <c r="J15" s="12">
        <f t="shared" si="3"/>
        <v>0.06801093643</v>
      </c>
      <c r="K15" s="11">
        <f t="shared" si="4"/>
        <v>1658333.333</v>
      </c>
      <c r="L15" s="9" t="str">
        <f t="shared" si="5"/>
        <v>Chưa đạt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33</v>
      </c>
      <c r="B16" s="9" t="s">
        <v>34</v>
      </c>
      <c r="C16" s="9" t="s">
        <v>32</v>
      </c>
      <c r="D16" s="10">
        <v>165.0</v>
      </c>
      <c r="E16" s="10">
        <v>1380.0</v>
      </c>
      <c r="F16" s="11">
        <v>1.15E9</v>
      </c>
      <c r="G16" s="11">
        <v>1.21E9</v>
      </c>
      <c r="H16" s="11">
        <f t="shared" si="1"/>
        <v>60000000</v>
      </c>
      <c r="I16" s="12">
        <f t="shared" si="2"/>
        <v>1.052173913</v>
      </c>
      <c r="J16" s="12">
        <f t="shared" si="3"/>
        <v>0.2067669173</v>
      </c>
      <c r="K16" s="11">
        <f t="shared" si="4"/>
        <v>7333333.333</v>
      </c>
      <c r="L16" s="9" t="str">
        <f t="shared" si="5"/>
        <v>Đạt/Vượt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35</v>
      </c>
      <c r="B17" s="9" t="s">
        <v>36</v>
      </c>
      <c r="C17" s="9" t="s">
        <v>37</v>
      </c>
      <c r="D17" s="10">
        <v>118.0</v>
      </c>
      <c r="E17" s="10">
        <v>490.0</v>
      </c>
      <c r="F17" s="11">
        <v>3.6E8</v>
      </c>
      <c r="G17" s="11">
        <v>3.42E8</v>
      </c>
      <c r="H17" s="11">
        <f t="shared" si="1"/>
        <v>-18000000</v>
      </c>
      <c r="I17" s="12">
        <f t="shared" si="2"/>
        <v>0.95</v>
      </c>
      <c r="J17" s="12">
        <f t="shared" si="3"/>
        <v>0.05844155844</v>
      </c>
      <c r="K17" s="11">
        <f t="shared" si="4"/>
        <v>2898305.085</v>
      </c>
      <c r="L17" s="9" t="str">
        <f t="shared" si="5"/>
        <v>Chưa đạt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 t="s">
        <v>38</v>
      </c>
      <c r="D18" s="14">
        <f t="shared" ref="D18:G18" si="6">SUM(D10:D17)</f>
        <v>2713</v>
      </c>
      <c r="E18" s="14">
        <f t="shared" si="6"/>
        <v>9065</v>
      </c>
      <c r="F18" s="15">
        <f t="shared" si="6"/>
        <v>5670000000</v>
      </c>
      <c r="G18" s="15">
        <f t="shared" si="6"/>
        <v>5852000000</v>
      </c>
      <c r="H18" s="15">
        <f t="shared" si="1"/>
        <v>182000000</v>
      </c>
      <c r="I18" s="16">
        <f t="shared" si="2"/>
        <v>1.032098765</v>
      </c>
      <c r="J18" s="16">
        <f>SUM(J10:J17)</f>
        <v>1</v>
      </c>
      <c r="K18" s="15">
        <f t="shared" si="4"/>
        <v>2157021.747</v>
      </c>
      <c r="L18" s="1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17" t="s">
        <v>39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L1"/>
    <mergeCell ref="A2:L2"/>
    <mergeCell ref="A18:C18"/>
    <mergeCell ref="A20:L20"/>
  </mergeCells>
  <conditionalFormatting sqref="J10:J17">
    <cfRule type="colorScale" priority="1">
      <colorScale>
        <cfvo type="min"/>
        <cfvo type="percentile" val="50"/>
        <cfvo type="max"/>
        <color rgb="FFEAF2FF"/>
        <color rgb="FFAFC8E8"/>
        <color rgb="FF0B3A82"/>
      </colorScale>
    </cfRule>
  </conditionalFormatting>
  <conditionalFormatting sqref="L10:L17">
    <cfRule type="expression" dxfId="5" priority="2">
      <formula>L10="Đạt/Vượt"</formula>
    </cfRule>
  </conditionalFormatting>
  <conditionalFormatting sqref="L10:L17">
    <cfRule type="expression" dxfId="6" priority="3">
      <formula>L10="Chưa đạt"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