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ổng hợp doanh thu" sheetId="1" r:id="rId5"/>
  </sheets>
  <definedNames/>
  <calcPr/>
</workbook>
</file>

<file path=xl/sharedStrings.xml><?xml version="1.0" encoding="utf-8"?>
<sst xmlns="http://schemas.openxmlformats.org/spreadsheetml/2006/main" count="35" uniqueCount="35">
  <si>
    <t>MẪU BÁO CÁO TỔNG HỢP DOANH THU BÁN HÀNG 2026</t>
  </si>
  <si>
    <t>Tổng hợp doanh thu theo tháng, đơn hàng, số lượng bán, chiết khấu và mức độ hoàn thành mục tiêu.</t>
  </si>
  <si>
    <t>TỔNG DOANH THU THUẦN</t>
  </si>
  <si>
    <t>TỔNG MỤC TIÊU</t>
  </si>
  <si>
    <t>TỶ LỆ HOÀN THÀNH</t>
  </si>
  <si>
    <t>TỔNG ĐƠN HÀNG</t>
  </si>
  <si>
    <t>GIÁ TRỊ ĐƠN HÀNG TB</t>
  </si>
  <si>
    <t>Tháng</t>
  </si>
  <si>
    <t>Số đơn hàng</t>
  </si>
  <si>
    <t>Số lượng bán</t>
  </si>
  <si>
    <t>Doanh thu trước CK</t>
  </si>
  <si>
    <t>Chiết khấu</t>
  </si>
  <si>
    <t>Hàng trả lại</t>
  </si>
  <si>
    <t>Giảm trừ khác</t>
  </si>
  <si>
    <t>Doanh thu thuần</t>
  </si>
  <si>
    <t>Mục tiêu doanh thu</t>
  </si>
  <si>
    <t>Chênh lệch</t>
  </si>
  <si>
    <t>% hoàn thành</t>
  </si>
  <si>
    <t>Doanh thu/đơn</t>
  </si>
  <si>
    <t>Tăng trưởng MoM</t>
  </si>
  <si>
    <t>Tháng 1</t>
  </si>
  <si>
    <t>-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</si>
  <si>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</si>
  <si>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</si>
  <si>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</si>
  <si>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</si>
  <si>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</si>
  <si>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</si>
  <si>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</si>
  <si>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</si>
  <si>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</si>
  <si>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</si>
  <si>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</si>
  <si>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TỔNG NĂM</t>
  </si>
  <si>
    <t>Hướng dẫn: Thay dữ liệu mẫu ở cột A–G và I. Các cột Doanh thu thuần, Chênh lệch, % hoàn thành, Doanh thu/đơn và Tăng trưởng được tính tự động.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</si>
</sst>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9">
    <font>
      <sz val="11.0"/>
      <color rgb="FF000000"/>
      <name val="Carlito"/>
      <scheme val="minor"/>
    </font>
    <font>
      <b/>
      <sz val="16.0"/>
      <color rgb="FFFFFFFF"/>
      <name val="Arial"/>
    </font>
    <font>
      <color theme="1"/>
      <name val="Arial"/>
    </font>
    <font>
      <i/>
      <sz val="11.0"/>
      <color rgb="FF334155"/>
      <name val="Arial"/>
    </font>
    <font>
      <b/>
      <sz val="11.0"/>
      <color rgb="FF0B3A82"/>
      <name val="Arial"/>
    </font>
    <font>
      <b/>
      <sz val="14.0"/>
      <color rgb="FF111827"/>
      <name val="Arial"/>
    </font>
    <font>
      <b/>
      <sz val="11.0"/>
      <color rgb="FFFFFFFF"/>
      <name val="Arial"/>
    </font>
    <font>
      <sz val="11.0"/>
      <color theme="1"/>
      <name val="Arial"/>
    </font>
    <font>
      <i/>
      <sz val="11.0"/>
      <color rgb="FF7C4A0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B3A82"/>
        <bgColor rgb="FF0B3A82"/>
      </patternFill>
    </fill>
    <fill>
      <patternFill patternType="solid">
        <fgColor rgb="FFEAF2FF"/>
        <bgColor rgb="FFEAF2FF"/>
      </patternFill>
    </fill>
    <fill>
      <patternFill patternType="solid">
        <fgColor rgb="FFDCEAFF"/>
        <bgColor rgb="FFDCEAFF"/>
      </patternFill>
    </fill>
    <fill>
      <patternFill patternType="solid">
        <fgColor rgb="FFF8FBFF"/>
        <bgColor rgb="FFF8FBFF"/>
      </patternFill>
    </fill>
    <fill>
      <patternFill patternType="solid">
        <fgColor rgb="FFFFF7E6"/>
        <bgColor rgb="FFFFF7E6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3" fontId="3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shrinkToFit="0" vertical="center" wrapText="1"/>
    </xf>
    <xf borderId="0" fillId="5" fontId="5" numFmtId="164" xfId="0" applyAlignment="1" applyFill="1" applyFont="1" applyNumberFormat="1">
      <alignment horizontal="center" vertical="center"/>
    </xf>
    <xf borderId="0" fillId="5" fontId="5" numFmtId="165" xfId="0" applyAlignment="1" applyFill="1" applyFont="1" applyNumberFormat="1">
      <alignment horizontal="center" vertical="center"/>
    </xf>
    <xf borderId="0" fillId="5" fontId="5" numFmtId="3" xfId="0" applyAlignment="1" applyFill="1" applyFont="1" applyNumberFormat="1">
      <alignment horizontal="center" vertical="center"/>
    </xf>
    <xf borderId="0" fillId="2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3" xfId="0" applyAlignment="1" applyFont="1" applyNumberForma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7" numFmtId="165" xfId="0" applyAlignment="1" applyFont="1" applyNumberFormat="1">
      <alignment shrinkToFit="0" vertical="center" wrapText="0"/>
    </xf>
    <xf borderId="0" fillId="4" fontId="4" numFmtId="0" xfId="0" applyFill="1" applyFont="1"/>
    <xf borderId="0" fillId="4" fontId="4" numFmtId="3" xfId="0" applyFill="1" applyFont="1" applyNumberFormat="1"/>
    <xf borderId="0" fillId="4" fontId="4" numFmtId="164" xfId="0" applyFill="1" applyFont="1" applyNumberFormat="1"/>
    <xf borderId="0" fillId="4" fontId="4" numFmtId="165" xfId="0" applyFill="1" applyFont="1" applyNumberFormat="1"/>
    <xf borderId="0" fillId="6" fontId="8" numFmtId="0" xfId="0" applyAlignment="1" applyFill="1" applyFont="1">
      <alignment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Tổng hợp doanh thu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thuần theo tháng</a:t>
            </a:r>
          </a:p>
        </c:rich>
      </c:tx>
      <c:overlay val="0"/>
    </c:title>
    <c:plotArea>
      <c:layout/>
      <c:lineChart>
        <c:ser>
          <c:idx val="0"/>
          <c:order val="0"/>
          <c:tx>
            <c:v>Series 1</c:v>
          </c:tx>
          <c:spPr>
            <a:ln cmpd="sng">
              <a:solidFill>
                <a:srgbClr val="156082"/>
              </a:solidFill>
            </a:ln>
          </c:spPr>
          <c:marker>
            <c:symbol val="none"/>
          </c:marker>
          <c:cat>
            <c:strRef>
              <c:f>'Tổng hợp doanh thu'!$A$10:$A$21</c:f>
            </c:strRef>
          </c:cat>
          <c:val>
            <c:numRef>
              <c:f>'Tổng hợp doanh thu'!$H$10:$H$21</c:f>
              <c:numCache/>
            </c:numRef>
          </c:val>
          <c:smooth val="0"/>
        </c:ser>
        <c:ser>
          <c:idx val="1"/>
          <c:order val="1"/>
          <c:tx>
            <c:v>Doanh thu thuần</c:v>
          </c:tx>
          <c:spPr>
            <a:ln cmpd="sng">
              <a:solidFill>
                <a:srgbClr val="E97132"/>
              </a:solidFill>
            </a:ln>
          </c:spPr>
          <c:marker>
            <c:symbol val="none"/>
          </c:marker>
          <c:cat>
            <c:strRef>
              <c:f>'Tổng hợp doanh thu'!$A$10:$A$21</c:f>
            </c:strRef>
          </c:cat>
          <c:val>
            <c:numRef>
              <c:f>'Tổng hợp doanh thu'!$I$10:$I$21</c:f>
              <c:numCache/>
            </c:numRef>
          </c:val>
          <c:smooth val="0"/>
        </c:ser>
        <c:axId val="1435517038"/>
        <c:axId val="1148795140"/>
      </c:lineChart>
      <c:catAx>
        <c:axId val="14355170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8795140"/>
      </c:catAx>
      <c:valAx>
        <c:axId val="11487951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35517038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352425</xdr:colOff>
      <xdr:row>24</xdr:row>
      <xdr:rowOff>76200</xdr:rowOff>
    </xdr:from>
    <xdr:ext cx="5915025" cy="4133850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M21" displayName="BaoCaoTongHopDoanhThu" name="BaoCaoTongHopDoanhThu" id="1">
  <tableColumns count="13">
    <tableColumn name="Tháng" id="1"/>
    <tableColumn name="Số đơn hàng" id="2"/>
    <tableColumn name="Số lượng bán" id="3"/>
    <tableColumn name="Doanh thu trước CK" id="4"/>
    <tableColumn name="Chiết khấu" id="5"/>
    <tableColumn name="Hàng trả lại" id="6"/>
    <tableColumn name="Giảm trừ khác" id="7"/>
    <tableColumn name="Doanh thu thuần" id="8"/>
    <tableColumn name="Mục tiêu doanh thu" id="9"/>
    <tableColumn name="Chênh lệch" id="10"/>
    <tableColumn name="% hoàn thành" id="11"/>
    <tableColumn name="Doanh thu/đơn" id="12"/>
    <tableColumn name="Tăng trưởng MoM" id="13"/>
  </tableColumns>
  <tableStyleInfo name="Tổng hợp doanh thu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26.63"/>
  </cols>
  <sheetData>
    <row r="1" ht="31.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f t="shared" ref="A5:B5" si="1">SUM(H10:H21)</f>
        <v>13267000000</v>
      </c>
      <c r="B5" s="5">
        <f t="shared" si="1"/>
        <v>12610000000</v>
      </c>
      <c r="C5" s="6">
        <f>IFERROR(A5/B5,0)</f>
        <v>1.052101507</v>
      </c>
      <c r="D5" s="7">
        <f>SUM(B10:B21)</f>
        <v>6280</v>
      </c>
      <c r="E5" s="5">
        <f>IFERROR(A5/D5,0)</f>
        <v>2112579.618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7.5" customHeight="1">
      <c r="A9" s="8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20</v>
      </c>
      <c r="B10" s="10">
        <v>420.0</v>
      </c>
      <c r="C10" s="10">
        <v>1180.0</v>
      </c>
      <c r="D10" s="11">
        <v>9.2E8</v>
      </c>
      <c r="E10" s="11">
        <v>2.6E7</v>
      </c>
      <c r="F10" s="11">
        <v>1.2E7</v>
      </c>
      <c r="G10" s="11">
        <v>4000000.0</v>
      </c>
      <c r="H10" s="11">
        <f t="shared" ref="H10:H21" si="2">D10-E10-F10-G10</f>
        <v>878000000</v>
      </c>
      <c r="I10" s="11">
        <v>8.5E8</v>
      </c>
      <c r="J10" s="11">
        <f t="shared" ref="J10:J22" si="3">H10-I10</f>
        <v>28000000</v>
      </c>
      <c r="K10" s="12">
        <f t="shared" ref="K10:K22" si="4">IFERROR(H10/I10,0)</f>
        <v>1.032941176</v>
      </c>
      <c r="L10" s="11">
        <f t="shared" ref="L10:L22" si="5">IFERROR(H10/B10,0)</f>
        <v>2090476.19</v>
      </c>
      <c r="M10" s="9" t="s">
        <v>21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22</v>
      </c>
      <c r="B11" s="10">
        <v>405.0</v>
      </c>
      <c r="C11" s="10">
        <v>1120.0</v>
      </c>
      <c r="D11" s="11">
        <v>8.9E8</v>
      </c>
      <c r="E11" s="11">
        <v>2.2E7</v>
      </c>
      <c r="F11" s="11">
        <v>9000000.0</v>
      </c>
      <c r="G11" s="11">
        <v>3000000.0</v>
      </c>
      <c r="H11" s="11">
        <f t="shared" si="2"/>
        <v>856000000</v>
      </c>
      <c r="I11" s="11">
        <v>8.4E8</v>
      </c>
      <c r="J11" s="11">
        <f t="shared" si="3"/>
        <v>16000000</v>
      </c>
      <c r="K11" s="12">
        <f t="shared" si="4"/>
        <v>1.019047619</v>
      </c>
      <c r="L11" s="11">
        <f t="shared" si="5"/>
        <v>2113580.247</v>
      </c>
      <c r="M11" s="12">
        <f t="shared" ref="M11:M21" si="6">IFERROR(H11/H10-1,0)</f>
        <v>-0.02505694761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23</v>
      </c>
      <c r="B12" s="10">
        <v>468.0</v>
      </c>
      <c r="C12" s="10">
        <v>1290.0</v>
      </c>
      <c r="D12" s="11">
        <v>1.015E9</v>
      </c>
      <c r="E12" s="11">
        <v>3.0E7</v>
      </c>
      <c r="F12" s="11">
        <v>1.1E7</v>
      </c>
      <c r="G12" s="11">
        <v>5000000.0</v>
      </c>
      <c r="H12" s="11">
        <f t="shared" si="2"/>
        <v>969000000</v>
      </c>
      <c r="I12" s="11">
        <v>9.3E8</v>
      </c>
      <c r="J12" s="11">
        <f t="shared" si="3"/>
        <v>39000000</v>
      </c>
      <c r="K12" s="12">
        <f t="shared" si="4"/>
        <v>1.041935484</v>
      </c>
      <c r="L12" s="11">
        <f t="shared" si="5"/>
        <v>2070512.821</v>
      </c>
      <c r="M12" s="12">
        <f t="shared" si="6"/>
        <v>0.1320093458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24</v>
      </c>
      <c r="B13" s="10">
        <v>455.0</v>
      </c>
      <c r="C13" s="10">
        <v>1260.0</v>
      </c>
      <c r="D13" s="11">
        <v>9.9E8</v>
      </c>
      <c r="E13" s="11">
        <v>2.8E7</v>
      </c>
      <c r="F13" s="11">
        <v>1.0E7</v>
      </c>
      <c r="G13" s="11">
        <v>4000000.0</v>
      </c>
      <c r="H13" s="11">
        <f t="shared" si="2"/>
        <v>948000000</v>
      </c>
      <c r="I13" s="11">
        <v>9.4E8</v>
      </c>
      <c r="J13" s="11">
        <f t="shared" si="3"/>
        <v>8000000</v>
      </c>
      <c r="K13" s="12">
        <f t="shared" si="4"/>
        <v>1.008510638</v>
      </c>
      <c r="L13" s="11">
        <f t="shared" si="5"/>
        <v>2083516.484</v>
      </c>
      <c r="M13" s="12">
        <f t="shared" si="6"/>
        <v>-0.02167182663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25</v>
      </c>
      <c r="B14" s="10">
        <v>492.0</v>
      </c>
      <c r="C14" s="10">
        <v>1375.0</v>
      </c>
      <c r="D14" s="11">
        <v>1.08E9</v>
      </c>
      <c r="E14" s="11">
        <v>3.2E7</v>
      </c>
      <c r="F14" s="11">
        <v>1.4E7</v>
      </c>
      <c r="G14" s="11">
        <v>5000000.0</v>
      </c>
      <c r="H14" s="11">
        <f t="shared" si="2"/>
        <v>1029000000</v>
      </c>
      <c r="I14" s="11">
        <v>9.9E8</v>
      </c>
      <c r="J14" s="11">
        <f t="shared" si="3"/>
        <v>39000000</v>
      </c>
      <c r="K14" s="12">
        <f t="shared" si="4"/>
        <v>1.039393939</v>
      </c>
      <c r="L14" s="11">
        <f t="shared" si="5"/>
        <v>2091463.415</v>
      </c>
      <c r="M14" s="12">
        <f t="shared" si="6"/>
        <v>0.08544303797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26</v>
      </c>
      <c r="B15" s="10">
        <v>510.0</v>
      </c>
      <c r="C15" s="10">
        <v>1420.0</v>
      </c>
      <c r="D15" s="11">
        <v>1.125E9</v>
      </c>
      <c r="E15" s="11">
        <v>3.4E7</v>
      </c>
      <c r="F15" s="11">
        <v>1.2E7</v>
      </c>
      <c r="G15" s="11">
        <v>6000000.0</v>
      </c>
      <c r="H15" s="11">
        <f t="shared" si="2"/>
        <v>1073000000</v>
      </c>
      <c r="I15" s="11">
        <v>1.02E9</v>
      </c>
      <c r="J15" s="11">
        <f t="shared" si="3"/>
        <v>53000000</v>
      </c>
      <c r="K15" s="12">
        <f t="shared" si="4"/>
        <v>1.051960784</v>
      </c>
      <c r="L15" s="11">
        <f t="shared" si="5"/>
        <v>2103921.569</v>
      </c>
      <c r="M15" s="12">
        <f t="shared" si="6"/>
        <v>0.04275996113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27</v>
      </c>
      <c r="B16" s="10">
        <v>535.0</v>
      </c>
      <c r="C16" s="10">
        <v>1490.0</v>
      </c>
      <c r="D16" s="11">
        <v>1.18E9</v>
      </c>
      <c r="E16" s="11">
        <v>3.6E7</v>
      </c>
      <c r="F16" s="11">
        <v>1.5E7</v>
      </c>
      <c r="G16" s="11">
        <v>5000000.0</v>
      </c>
      <c r="H16" s="11">
        <f t="shared" si="2"/>
        <v>1124000000</v>
      </c>
      <c r="I16" s="11">
        <v>1.06E9</v>
      </c>
      <c r="J16" s="11">
        <f t="shared" si="3"/>
        <v>64000000</v>
      </c>
      <c r="K16" s="12">
        <f t="shared" si="4"/>
        <v>1.060377358</v>
      </c>
      <c r="L16" s="11">
        <f t="shared" si="5"/>
        <v>2100934.579</v>
      </c>
      <c r="M16" s="12">
        <f t="shared" si="6"/>
        <v>0.04753028891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28</v>
      </c>
      <c r="B17" s="10">
        <v>548.0</v>
      </c>
      <c r="C17" s="10">
        <v>1530.0</v>
      </c>
      <c r="D17" s="11">
        <v>1.215E9</v>
      </c>
      <c r="E17" s="11">
        <v>3.9E7</v>
      </c>
      <c r="F17" s="11">
        <v>1.3E7</v>
      </c>
      <c r="G17" s="11">
        <v>7000000.0</v>
      </c>
      <c r="H17" s="11">
        <f t="shared" si="2"/>
        <v>1156000000</v>
      </c>
      <c r="I17" s="11">
        <v>1.09E9</v>
      </c>
      <c r="J17" s="11">
        <f t="shared" si="3"/>
        <v>66000000</v>
      </c>
      <c r="K17" s="12">
        <f t="shared" si="4"/>
        <v>1.060550459</v>
      </c>
      <c r="L17" s="11">
        <f t="shared" si="5"/>
        <v>2109489.051</v>
      </c>
      <c r="M17" s="12">
        <f t="shared" si="6"/>
        <v>0.02846975089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10">
        <v>562.0</v>
      </c>
      <c r="C18" s="10">
        <v>1580.0</v>
      </c>
      <c r="D18" s="11">
        <v>1.26E9</v>
      </c>
      <c r="E18" s="11">
        <v>4.1E7</v>
      </c>
      <c r="F18" s="11">
        <v>1.6E7</v>
      </c>
      <c r="G18" s="11">
        <v>6000000.0</v>
      </c>
      <c r="H18" s="11">
        <f t="shared" si="2"/>
        <v>1197000000</v>
      </c>
      <c r="I18" s="11">
        <v>1.13E9</v>
      </c>
      <c r="J18" s="11">
        <f t="shared" si="3"/>
        <v>67000000</v>
      </c>
      <c r="K18" s="12">
        <f t="shared" si="4"/>
        <v>1.059292035</v>
      </c>
      <c r="L18" s="11">
        <f t="shared" si="5"/>
        <v>2129893.238</v>
      </c>
      <c r="M18" s="12">
        <f t="shared" si="6"/>
        <v>0.03546712803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30</v>
      </c>
      <c r="B19" s="10">
        <v>590.0</v>
      </c>
      <c r="C19" s="10">
        <v>1650.0</v>
      </c>
      <c r="D19" s="11">
        <v>1.33E9</v>
      </c>
      <c r="E19" s="11">
        <v>4.5E7</v>
      </c>
      <c r="F19" s="11">
        <v>1.8E7</v>
      </c>
      <c r="G19" s="11">
        <v>7000000.0</v>
      </c>
      <c r="H19" s="11">
        <f t="shared" si="2"/>
        <v>1260000000</v>
      </c>
      <c r="I19" s="11">
        <v>1.18E9</v>
      </c>
      <c r="J19" s="11">
        <f t="shared" si="3"/>
        <v>80000000</v>
      </c>
      <c r="K19" s="12">
        <f t="shared" si="4"/>
        <v>1.06779661</v>
      </c>
      <c r="L19" s="11">
        <f t="shared" si="5"/>
        <v>2135593.22</v>
      </c>
      <c r="M19" s="12">
        <f t="shared" si="6"/>
        <v>0.05263157895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 t="s">
        <v>31</v>
      </c>
      <c r="B20" s="10">
        <v>615.0</v>
      </c>
      <c r="C20" s="10">
        <v>1710.0</v>
      </c>
      <c r="D20" s="11">
        <v>1.39E9</v>
      </c>
      <c r="E20" s="11">
        <v>4.7E7</v>
      </c>
      <c r="F20" s="11">
        <v>1.7E7</v>
      </c>
      <c r="G20" s="11">
        <v>8000000.0</v>
      </c>
      <c r="H20" s="11">
        <f t="shared" si="2"/>
        <v>1318000000</v>
      </c>
      <c r="I20" s="11">
        <v>1.23E9</v>
      </c>
      <c r="J20" s="11">
        <f t="shared" si="3"/>
        <v>88000000</v>
      </c>
      <c r="K20" s="12">
        <f t="shared" si="4"/>
        <v>1.071544715</v>
      </c>
      <c r="L20" s="11">
        <f t="shared" si="5"/>
        <v>2143089.431</v>
      </c>
      <c r="M20" s="12">
        <f t="shared" si="6"/>
        <v>0.04603174603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9" t="s">
        <v>32</v>
      </c>
      <c r="B21" s="10">
        <v>680.0</v>
      </c>
      <c r="C21" s="10">
        <v>1880.0</v>
      </c>
      <c r="D21" s="11">
        <v>1.54E9</v>
      </c>
      <c r="E21" s="11">
        <v>5.2E7</v>
      </c>
      <c r="F21" s="11">
        <v>2.0E7</v>
      </c>
      <c r="G21" s="11">
        <v>9000000.0</v>
      </c>
      <c r="H21" s="11">
        <f t="shared" si="2"/>
        <v>1459000000</v>
      </c>
      <c r="I21" s="11">
        <v>1.35E9</v>
      </c>
      <c r="J21" s="11">
        <f t="shared" si="3"/>
        <v>109000000</v>
      </c>
      <c r="K21" s="12">
        <f t="shared" si="4"/>
        <v>1.080740741</v>
      </c>
      <c r="L21" s="11">
        <f t="shared" si="5"/>
        <v>2145588.235</v>
      </c>
      <c r="M21" s="12">
        <f t="shared" si="6"/>
        <v>0.1069802731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33</v>
      </c>
      <c r="B22" s="14">
        <f t="shared" ref="B22:I22" si="7">SUM(B10:B21)</f>
        <v>6280</v>
      </c>
      <c r="C22" s="14">
        <f t="shared" si="7"/>
        <v>17485</v>
      </c>
      <c r="D22" s="15">
        <f t="shared" si="7"/>
        <v>13935000000</v>
      </c>
      <c r="E22" s="15">
        <f t="shared" si="7"/>
        <v>432000000</v>
      </c>
      <c r="F22" s="15">
        <f t="shared" si="7"/>
        <v>167000000</v>
      </c>
      <c r="G22" s="15">
        <f t="shared" si="7"/>
        <v>69000000</v>
      </c>
      <c r="H22" s="15">
        <f t="shared" si="7"/>
        <v>13267000000</v>
      </c>
      <c r="I22" s="15">
        <f t="shared" si="7"/>
        <v>12610000000</v>
      </c>
      <c r="J22" s="15">
        <f t="shared" si="3"/>
        <v>657000000</v>
      </c>
      <c r="K22" s="16">
        <f t="shared" si="4"/>
        <v>1.052101507</v>
      </c>
      <c r="L22" s="15">
        <f t="shared" si="5"/>
        <v>2112579.618</v>
      </c>
      <c r="M22" s="16">
        <f>IFERROR(H21/H10-1,0)</f>
        <v>0.6617312073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17" t="s">
        <v>34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M1"/>
    <mergeCell ref="A2:M2"/>
    <mergeCell ref="A24:M24"/>
  </mergeCells>
  <conditionalFormatting sqref="M11:M21">
    <cfRule type="colorScale" priority="1">
      <colorScale>
        <cfvo type="min"/>
        <cfvo type="percentile" val="50"/>
        <cfvo type="max"/>
        <color rgb="FFFEE2E2"/>
        <color rgb="FFFEF3C7"/>
        <color rgb="FFDCFCE7"/>
      </colorScale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