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ham so" sheetId="1" state="visible" r:id="rId1"/>
    <sheet xmlns:r="http://schemas.openxmlformats.org/officeDocument/2006/relationships" name="Bang luong" sheetId="2" state="visible" r:id="rId2"/>
    <sheet xmlns:r="http://schemas.openxmlformats.org/officeDocument/2006/relationships" name="Huong dan" sheetId="3" state="visible" r:id="rId3"/>
  </sheets>
  <definedNames/>
  <calcPr calcId="124519" fullCalcOnLoad="1"/>
</workbook>
</file>

<file path=xl/styles.xml><?xml version="1.0" encoding="utf-8"?>
<styleSheet xmlns="http://schemas.openxmlformats.org/spreadsheetml/2006/main">
  <numFmts count="1">
    <numFmt numFmtId="164" formatCode="#,##0.###"/>
  </numFmts>
  <fonts count="6">
    <font>
      <name val="Calibri"/>
      <family val="2"/>
      <color theme="1"/>
      <sz val="11"/>
      <scheme val="minor"/>
    </font>
    <font>
      <b val="1"/>
      <sz val="13"/>
    </font>
    <font>
      <b val="1"/>
    </font>
    <font>
      <b val="1"/>
      <sz val="14"/>
    </font>
    <font>
      <b val="1"/>
      <sz val="9"/>
    </font>
    <font/>
  </fonts>
  <fills count="7">
    <fill>
      <patternFill/>
    </fill>
    <fill>
      <patternFill patternType="gray125"/>
    </fill>
    <fill>
      <patternFill patternType="solid">
        <fgColor rgb="00DCE6F1"/>
      </patternFill>
    </fill>
    <fill>
      <patternFill patternType="solid">
        <fgColor rgb="00FFF2CC"/>
      </patternFill>
    </fill>
    <fill>
      <patternFill patternType="solid">
        <fgColor rgb="00D9E1F2"/>
      </patternFill>
    </fill>
    <fill>
      <patternFill patternType="solid">
        <fgColor rgb="00FCE4D6"/>
      </patternFill>
    </fill>
    <fill>
      <patternFill patternType="solid">
        <fgColor rgb="00C6E0B4"/>
      </patternFill>
    </fill>
  </fills>
  <borders count="2">
    <border>
      <left/>
      <right/>
      <top/>
      <bottom/>
      <diagonal/>
    </border>
    <border>
      <left style="thin"/>
      <right style="thin"/>
      <top style="thin"/>
      <bottom style="thin"/>
    </border>
  </borders>
  <cellStyleXfs count="1">
    <xf numFmtId="0" fontId="0" fillId="0" borderId="0"/>
  </cellStyleXfs>
  <cellXfs count="19">
    <xf numFmtId="0" fontId="0" fillId="0" borderId="0" pivotButton="0" quotePrefix="0" xfId="0"/>
    <xf numFmtId="0" fontId="1" fillId="0" borderId="0" pivotButton="0" quotePrefix="0" xfId="0"/>
    <xf numFmtId="164" fontId="0" fillId="0" borderId="0" pivotButton="0" quotePrefix="0" xfId="0"/>
    <xf numFmtId="0" fontId="2" fillId="0" borderId="0" pivotButton="0" quotePrefix="0" xfId="0"/>
    <xf numFmtId="0" fontId="0" fillId="0" borderId="0" applyAlignment="1" pivotButton="0" quotePrefix="0" xfId="0">
      <alignment wrapText="1"/>
    </xf>
    <xf numFmtId="0" fontId="3" fillId="0" borderId="0" applyAlignment="1" pivotButton="0" quotePrefix="0" xfId="0">
      <alignment horizontal="center" vertical="center" wrapText="1"/>
    </xf>
    <xf numFmtId="0" fontId="0" fillId="0" borderId="0" applyAlignment="1" pivotButton="0" quotePrefix="0" xfId="0">
      <alignment horizontal="center" vertical="center" wrapText="1"/>
    </xf>
    <xf numFmtId="0" fontId="4" fillId="2" borderId="1" applyAlignment="1" pivotButton="0" quotePrefix="0" xfId="0">
      <alignment horizontal="center" vertical="center" wrapText="1"/>
    </xf>
    <xf numFmtId="0" fontId="4" fillId="3"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5" borderId="1" applyAlignment="1" pivotButton="0" quotePrefix="0" xfId="0">
      <alignment horizontal="center" vertical="center" wrapText="1"/>
    </xf>
    <xf numFmtId="0" fontId="4" fillId="6" borderId="1" applyAlignment="1" pivotButton="0" quotePrefix="0" xfId="0">
      <alignment horizontal="center" vertical="center" wrapText="1"/>
    </xf>
    <xf numFmtId="0" fontId="0" fillId="0" borderId="1" applyAlignment="1" pivotButton="0" quotePrefix="0" xfId="0">
      <alignment horizontal="center" vertical="center" wrapText="1"/>
    </xf>
    <xf numFmtId="0" fontId="0" fillId="0" borderId="1" pivotButton="0" quotePrefix="0" xfId="0"/>
    <xf numFmtId="3" fontId="0" fillId="0" borderId="1" pivotButton="0" quotePrefix="0" xfId="0"/>
    <xf numFmtId="0" fontId="2" fillId="0" borderId="1" pivotButton="0" quotePrefix="0" xfId="0"/>
    <xf numFmtId="3" fontId="2" fillId="0" borderId="1" pivotButton="0" quotePrefix="0" xfId="0"/>
    <xf numFmtId="0" fontId="0"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48" customWidth="1" min="1" max="1"/>
    <col width="75" customWidth="1" min="2" max="2"/>
  </cols>
  <sheetData>
    <row r="1">
      <c r="A1" s="1" t="inlineStr">
        <is>
          <t>THAM SỐ TÍNH LƯƠNG 2026</t>
        </is>
      </c>
      <c r="B1" t="inlineStr"/>
    </row>
    <row r="2">
      <c r="A2" t="inlineStr"/>
      <c r="B2" t="inlineStr"/>
    </row>
    <row r="3">
      <c r="A3" t="inlineStr">
        <is>
          <t>Giảm trừ bản thân (đ/tháng)</t>
        </is>
      </c>
      <c r="B3" s="2" t="n">
        <v>15500000</v>
      </c>
    </row>
    <row r="4">
      <c r="A4" t="inlineStr">
        <is>
          <t>Giảm trừ mỗi người phụ thuộc (đ/tháng)</t>
        </is>
      </c>
      <c r="B4" s="2" t="n">
        <v>6200000</v>
      </c>
    </row>
    <row r="5">
      <c r="A5" t="inlineStr">
        <is>
          <t>Mức tham chiếu (đ/tháng)</t>
        </is>
      </c>
      <c r="B5" s="2" t="n">
        <v>2530000</v>
      </c>
    </row>
    <row r="6">
      <c r="A6" t="inlineStr">
        <is>
          <t>Trần đóng BHXH &amp; BHYT = 20 x mức tham chiếu</t>
        </is>
      </c>
      <c r="B6" s="2">
        <f>B5*20</f>
        <v/>
      </c>
    </row>
    <row r="7">
      <c r="A7" t="inlineStr">
        <is>
          <t>Lương tối thiểu vùng áp dụng (đ/tháng)</t>
        </is>
      </c>
      <c r="B7" s="2" t="n">
        <v>5310000</v>
      </c>
    </row>
    <row r="8">
      <c r="A8" t="inlineStr">
        <is>
          <t>Trần đóng BHTN = 20 x lương tối thiểu vùng</t>
        </is>
      </c>
      <c r="B8" s="2">
        <f>B7*20</f>
        <v/>
      </c>
    </row>
    <row r="9">
      <c r="A9" t="inlineStr">
        <is>
          <t>Tỷ lệ BHXH người lao động</t>
        </is>
      </c>
      <c r="B9" s="2" t="n">
        <v>0.08</v>
      </c>
    </row>
    <row r="10">
      <c r="A10" t="inlineStr">
        <is>
          <t>Tỷ lệ BHYT người lao động</t>
        </is>
      </c>
      <c r="B10" s="2" t="n">
        <v>0.015</v>
      </c>
    </row>
    <row r="11">
      <c r="A11" t="inlineStr">
        <is>
          <t>Tỷ lệ BHTN người lao động</t>
        </is>
      </c>
      <c r="B11" s="2" t="n">
        <v>0.01</v>
      </c>
    </row>
    <row r="12">
      <c r="A12" t="inlineStr">
        <is>
          <t>Số giờ làm việc 1 ngày</t>
        </is>
      </c>
      <c r="B12" s="2" t="n">
        <v>8</v>
      </c>
    </row>
    <row r="13">
      <c r="A13" t="inlineStr"/>
      <c r="B13" t="inlineStr"/>
    </row>
    <row r="14">
      <c r="A14" s="3" t="inlineStr">
        <is>
          <t>CĂN CỨ</t>
        </is>
      </c>
      <c r="B14" t="inlineStr"/>
    </row>
    <row r="15">
      <c r="A15" t="inlineStr">
        <is>
          <t>Giảm trừ gia cảnh</t>
        </is>
      </c>
      <c r="B15" t="inlineStr">
        <is>
          <t>Nghị quyết 110/2025/UBTVQH15, từ 01/01/2026</t>
        </is>
      </c>
    </row>
    <row r="16">
      <c r="A16" t="inlineStr">
        <is>
          <t>Biểu thuế TNCN 5 bậc</t>
        </is>
      </c>
      <c r="B16" t="inlineStr">
        <is>
          <t>Áp dụng kỳ tính thuế 2026</t>
        </is>
      </c>
    </row>
    <row r="17">
      <c r="A17" t="inlineStr">
        <is>
          <t>Mức tham chiếu 2.530.000</t>
        </is>
      </c>
      <c r="B17" t="inlineStr">
        <is>
          <t>Từ 01/7/2026</t>
        </is>
      </c>
    </row>
    <row r="18">
      <c r="A18" t="inlineStr">
        <is>
          <t>Lương tối thiểu vùng</t>
        </is>
      </c>
      <c r="B18" s="4" t="inlineStr">
        <is>
          <t>Nghị định 293/2025/NĐ-CP, từ 01/01/2026. Vùng I 5.310.000 / II 4.730.000 / III 4.140.000 / IV 3.700.000</t>
        </is>
      </c>
    </row>
    <row r="19">
      <c r="A19" t="inlineStr">
        <is>
          <t>Mức lương làm thêm giờ</t>
        </is>
      </c>
      <c r="B19" t="inlineStr">
        <is>
          <t>Điều 98 Bộ luật Lao động 2019: 150% ngày thường, 200% ngày nghỉ tuần, 300% ngày lễ</t>
        </is>
      </c>
    </row>
    <row r="20">
      <c r="A20" t="inlineStr"/>
      <c r="B20" t="inlineStr"/>
    </row>
    <row r="21">
      <c r="A21" s="3" t="inlineStr">
        <is>
          <t>BIỂU THUẾ TNCN 5 BẬC (thu nhập tính thuế/tháng)</t>
        </is>
      </c>
      <c r="B21" t="inlineStr"/>
    </row>
    <row r="22">
      <c r="A22" t="inlineStr">
        <is>
          <t>Đến 10 triệu</t>
        </is>
      </c>
      <c r="B22" t="inlineStr">
        <is>
          <t>5%</t>
        </is>
      </c>
    </row>
    <row r="23">
      <c r="A23" t="inlineStr">
        <is>
          <t>Trên 10 đến 30 triệu</t>
        </is>
      </c>
      <c r="B23" t="inlineStr">
        <is>
          <t>10%</t>
        </is>
      </c>
    </row>
    <row r="24">
      <c r="A24" t="inlineStr">
        <is>
          <t>Trên 30 đến 60 triệu</t>
        </is>
      </c>
      <c r="B24" t="inlineStr">
        <is>
          <t>20%</t>
        </is>
      </c>
    </row>
    <row r="25">
      <c r="A25" t="inlineStr">
        <is>
          <t>Trên 60 đến 100 triệu</t>
        </is>
      </c>
      <c r="B25" t="inlineStr">
        <is>
          <t>30%</t>
        </is>
      </c>
    </row>
    <row r="26">
      <c r="A26" t="inlineStr">
        <is>
          <t>Trên 100 triệu</t>
        </is>
      </c>
      <c r="B26" t="inlineStr">
        <is>
          <t>35%</t>
        </is>
      </c>
    </row>
    <row r="27">
      <c r="A27" t="inlineStr"/>
      <c r="B27" t="inlineStr"/>
    </row>
    <row r="28">
      <c r="A28" t="inlineStr">
        <is>
          <t>LƯU Ý</t>
        </is>
      </c>
      <c r="B28" s="4" t="inlineStr">
        <is>
          <t>Thay giá trị ở cột B (dòng 3 đến 12) nếu quy định thay đổi. Toàn bộ sheet Bảng lương dùng tham số từ đây.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23"/>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5" customWidth="1" min="1" max="1"/>
    <col width="20" customWidth="1" min="2" max="2"/>
    <col width="14" customWidth="1" min="3" max="3"/>
    <col width="13" customWidth="1" min="4" max="4"/>
    <col width="10" customWidth="1" min="5" max="5"/>
    <col width="11" customWidth="1" min="6" max="6"/>
    <col width="13" customWidth="1" min="7" max="7"/>
    <col width="11" customWidth="1" min="8" max="8"/>
    <col width="11" customWidth="1" min="9" max="9"/>
    <col width="9" customWidth="1" min="10" max="10"/>
    <col width="10" customWidth="1" min="11" max="11"/>
    <col width="9" customWidth="1" min="12" max="12"/>
    <col width="13" customWidth="1" min="13" max="13"/>
    <col width="14" customWidth="1" min="14" max="14"/>
    <col width="13" customWidth="1" min="15" max="15"/>
    <col width="11" customWidth="1" min="16" max="16"/>
    <col width="11" customWidth="1" min="17" max="17"/>
    <col width="10" customWidth="1" min="18" max="18"/>
    <col width="13" customWidth="1" min="19" max="19"/>
    <col width="9" customWidth="1" min="20" max="20"/>
    <col width="13" customWidth="1" min="21" max="21"/>
    <col width="12" customWidth="1" min="22" max="22"/>
    <col width="13" customWidth="1" min="23" max="23"/>
    <col width="13" customWidth="1" min="24" max="24"/>
    <col width="12" customWidth="1" min="25" max="25"/>
    <col width="14" customWidth="1" min="26" max="26"/>
  </cols>
  <sheetData>
    <row r="1">
      <c r="A1" s="5" t="inlineStr">
        <is>
          <t>BẢNG THANH TOÁN TIỀN LƯƠNG</t>
        </is>
      </c>
    </row>
    <row r="2">
      <c r="A2" s="6" t="inlineStr">
        <is>
          <t>Tháng ...... năm 20......     Đơn vị: ...............................................</t>
        </is>
      </c>
    </row>
    <row r="4" ht="46" customHeight="1">
      <c r="A4" s="7" t="inlineStr">
        <is>
          <t>STT</t>
        </is>
      </c>
      <c r="B4" s="7" t="inlineStr">
        <is>
          <t>Họ và tên</t>
        </is>
      </c>
      <c r="C4" s="7" t="inlineStr">
        <is>
          <t>Chức vụ</t>
        </is>
      </c>
      <c r="D4" s="7" t="inlineStr">
        <is>
          <t>Lương hợp đồng</t>
        </is>
      </c>
      <c r="E4" s="7" t="inlineStr">
        <is>
          <t>Ngày làm việc thực tế</t>
        </is>
      </c>
      <c r="F4" s="7" t="inlineStr">
        <is>
          <t>Ngày làm việc tiêu chuẩn</t>
        </is>
      </c>
      <c r="G4" s="7" t="inlineStr">
        <is>
          <t>Lương theo ngày làm</t>
        </is>
      </c>
      <c r="H4" s="7" t="inlineStr">
        <is>
          <t>Phụ cấp</t>
        </is>
      </c>
      <c r="I4" s="7" t="inlineStr">
        <is>
          <t>Tiền lương 1 giờ</t>
        </is>
      </c>
      <c r="J4" s="7" t="inlineStr">
        <is>
          <t>Giờ OT ngày thường</t>
        </is>
      </c>
      <c r="K4" s="7" t="inlineStr">
        <is>
          <t>Giờ OT ngày nghỉ tuần</t>
        </is>
      </c>
      <c r="L4" s="7" t="inlineStr">
        <is>
          <t>Giờ OT ngày lễ</t>
        </is>
      </c>
      <c r="M4" s="8" t="inlineStr">
        <is>
          <t>Tiền làm thêm giờ</t>
        </is>
      </c>
      <c r="N4" s="9" t="inlineStr">
        <is>
          <t>TỔNG THU NHẬP</t>
        </is>
      </c>
      <c r="O4" s="7" t="inlineStr">
        <is>
          <t>Lương đóng BH</t>
        </is>
      </c>
      <c r="P4" s="7" t="inlineStr">
        <is>
          <t>BHXH 8%</t>
        </is>
      </c>
      <c r="Q4" s="7" t="inlineStr">
        <is>
          <t>BHYT 1,5%</t>
        </is>
      </c>
      <c r="R4" s="7" t="inlineStr">
        <is>
          <t>BHTN 1%</t>
        </is>
      </c>
      <c r="S4" s="7" t="inlineStr">
        <is>
          <t>Tổng BH người LĐ</t>
        </is>
      </c>
      <c r="T4" s="7" t="inlineStr">
        <is>
          <t>Số người phụ thuộc</t>
        </is>
      </c>
      <c r="U4" s="7" t="inlineStr">
        <is>
          <t>Giảm trừ gia cảnh</t>
        </is>
      </c>
      <c r="V4" s="7" t="inlineStr">
        <is>
          <t>Phần OT miễn thuế</t>
        </is>
      </c>
      <c r="W4" s="7" t="inlineStr">
        <is>
          <t>Thu nhập chịu thuế</t>
        </is>
      </c>
      <c r="X4" s="7" t="inlineStr">
        <is>
          <t>Thu nhập tính thuế</t>
        </is>
      </c>
      <c r="Y4" s="10" t="inlineStr">
        <is>
          <t>Thuế TNCN</t>
        </is>
      </c>
      <c r="Z4" s="11" t="inlineStr">
        <is>
          <t>THỰC NHẬN</t>
        </is>
      </c>
    </row>
    <row r="5">
      <c r="A5" s="12" t="n">
        <v>1</v>
      </c>
      <c r="B5" s="13" t="n"/>
      <c r="C5" s="13" t="n"/>
      <c r="D5" s="14" t="n"/>
      <c r="E5" s="13" t="n"/>
      <c r="F5" s="12" t="n">
        <v>26</v>
      </c>
      <c r="G5" s="14">
        <f>IF(AND(D5&lt;&gt;"",F5&lt;&gt;0),ROUND(D5/F5*E5,0),0)</f>
        <v/>
      </c>
      <c r="H5" s="14" t="n"/>
      <c r="I5" s="14">
        <f>IF(AND(D5&lt;&gt;"",F5&lt;&gt;0),ROUND(D5/(F5*'Tham so'!B12),0),0)</f>
        <v/>
      </c>
      <c r="J5" s="13" t="n"/>
      <c r="K5" s="13" t="n"/>
      <c r="L5" s="13" t="n"/>
      <c r="M5" s="14">
        <f>ROUND(I5*(J5*1.5+K5*2+L5*3),0)</f>
        <v/>
      </c>
      <c r="N5" s="14">
        <f>G5+H5+M5</f>
        <v/>
      </c>
      <c r="O5" s="14">
        <f>D5</f>
        <v/>
      </c>
      <c r="P5" s="14">
        <f>ROUND(MIN(O5,'Tham so'!B6)*'Tham so'!B9,0)</f>
        <v/>
      </c>
      <c r="Q5" s="14">
        <f>ROUND(MIN(O5,'Tham so'!B6)*'Tham so'!B10,0)</f>
        <v/>
      </c>
      <c r="R5" s="14">
        <f>ROUND(MIN(O5,'Tham so'!B8)*'Tham so'!B11,0)</f>
        <v/>
      </c>
      <c r="S5" s="14">
        <f>P5+Q5+R5</f>
        <v/>
      </c>
      <c r="T5" s="13" t="n"/>
      <c r="U5" s="14">
        <f>'Tham so'!B3+T5*'Tham so'!B4</f>
        <v/>
      </c>
      <c r="V5" s="14">
        <f>ROUND(I5*(J5*0.5+K5*1+L5*2),0)</f>
        <v/>
      </c>
      <c r="W5" s="14">
        <f>N5-V5</f>
        <v/>
      </c>
      <c r="X5" s="14">
        <f>MAX(0,W5-S5-U5)</f>
        <v/>
      </c>
      <c r="Y5" s="14">
        <f>ROUND(IF(X5&lt;=0,0,IF(X5&lt;=10000000,X5*0.05,IF(X5&lt;=30000000,X5*0.1-500000,IF(X5&lt;=60000000,X5*0.2-3500000,IF(X5&lt;=100000000,X5*0.3-9500000,X5*0.35-14500000))))),0)</f>
        <v/>
      </c>
      <c r="Z5" s="14">
        <f>N5-S5-Y5</f>
        <v/>
      </c>
    </row>
    <row r="6">
      <c r="A6" s="12" t="n">
        <v>2</v>
      </c>
      <c r="B6" s="13" t="n"/>
      <c r="C6" s="13" t="n"/>
      <c r="D6" s="14" t="n"/>
      <c r="E6" s="13" t="n"/>
      <c r="F6" s="12" t="n">
        <v>26</v>
      </c>
      <c r="G6" s="14">
        <f>IF(AND(D6&lt;&gt;"",F6&lt;&gt;0),ROUND(D6/F6*E6,0),0)</f>
        <v/>
      </c>
      <c r="H6" s="14" t="n"/>
      <c r="I6" s="14">
        <f>IF(AND(D6&lt;&gt;"",F6&lt;&gt;0),ROUND(D6/(F6*'Tham so'!B12),0),0)</f>
        <v/>
      </c>
      <c r="J6" s="13" t="n"/>
      <c r="K6" s="13" t="n"/>
      <c r="L6" s="13" t="n"/>
      <c r="M6" s="14">
        <f>ROUND(I6*(J6*1.5+K6*2+L6*3),0)</f>
        <v/>
      </c>
      <c r="N6" s="14">
        <f>G6+H6+M6</f>
        <v/>
      </c>
      <c r="O6" s="14">
        <f>D6</f>
        <v/>
      </c>
      <c r="P6" s="14">
        <f>ROUND(MIN(O6,'Tham so'!B6)*'Tham so'!B9,0)</f>
        <v/>
      </c>
      <c r="Q6" s="14">
        <f>ROUND(MIN(O6,'Tham so'!B6)*'Tham so'!B10,0)</f>
        <v/>
      </c>
      <c r="R6" s="14">
        <f>ROUND(MIN(O6,'Tham so'!B8)*'Tham so'!B11,0)</f>
        <v/>
      </c>
      <c r="S6" s="14">
        <f>P6+Q6+R6</f>
        <v/>
      </c>
      <c r="T6" s="13" t="n"/>
      <c r="U6" s="14">
        <f>'Tham so'!B3+T6*'Tham so'!B4</f>
        <v/>
      </c>
      <c r="V6" s="14">
        <f>ROUND(I6*(J6*0.5+K6*1+L6*2),0)</f>
        <v/>
      </c>
      <c r="W6" s="14">
        <f>N6-V6</f>
        <v/>
      </c>
      <c r="X6" s="14">
        <f>MAX(0,W6-S6-U6)</f>
        <v/>
      </c>
      <c r="Y6" s="14">
        <f>ROUND(IF(X6&lt;=0,0,IF(X6&lt;=10000000,X6*0.05,IF(X6&lt;=30000000,X6*0.1-500000,IF(X6&lt;=60000000,X6*0.2-3500000,IF(X6&lt;=100000000,X6*0.3-9500000,X6*0.35-14500000))))),0)</f>
        <v/>
      </c>
      <c r="Z6" s="14">
        <f>N6-S6-Y6</f>
        <v/>
      </c>
    </row>
    <row r="7">
      <c r="A7" s="12" t="n">
        <v>3</v>
      </c>
      <c r="B7" s="13" t="n"/>
      <c r="C7" s="13" t="n"/>
      <c r="D7" s="14" t="n"/>
      <c r="E7" s="13" t="n"/>
      <c r="F7" s="12" t="n">
        <v>26</v>
      </c>
      <c r="G7" s="14">
        <f>IF(AND(D7&lt;&gt;"",F7&lt;&gt;0),ROUND(D7/F7*E7,0),0)</f>
        <v/>
      </c>
      <c r="H7" s="14" t="n"/>
      <c r="I7" s="14">
        <f>IF(AND(D7&lt;&gt;"",F7&lt;&gt;0),ROUND(D7/(F7*'Tham so'!B12),0),0)</f>
        <v/>
      </c>
      <c r="J7" s="13" t="n"/>
      <c r="K7" s="13" t="n"/>
      <c r="L7" s="13" t="n"/>
      <c r="M7" s="14">
        <f>ROUND(I7*(J7*1.5+K7*2+L7*3),0)</f>
        <v/>
      </c>
      <c r="N7" s="14">
        <f>G7+H7+M7</f>
        <v/>
      </c>
      <c r="O7" s="14">
        <f>D7</f>
        <v/>
      </c>
      <c r="P7" s="14">
        <f>ROUND(MIN(O7,'Tham so'!B6)*'Tham so'!B9,0)</f>
        <v/>
      </c>
      <c r="Q7" s="14">
        <f>ROUND(MIN(O7,'Tham so'!B6)*'Tham so'!B10,0)</f>
        <v/>
      </c>
      <c r="R7" s="14">
        <f>ROUND(MIN(O7,'Tham so'!B8)*'Tham so'!B11,0)</f>
        <v/>
      </c>
      <c r="S7" s="14">
        <f>P7+Q7+R7</f>
        <v/>
      </c>
      <c r="T7" s="13" t="n"/>
      <c r="U7" s="14">
        <f>'Tham so'!B3+T7*'Tham so'!B4</f>
        <v/>
      </c>
      <c r="V7" s="14">
        <f>ROUND(I7*(J7*0.5+K7*1+L7*2),0)</f>
        <v/>
      </c>
      <c r="W7" s="14">
        <f>N7-V7</f>
        <v/>
      </c>
      <c r="X7" s="14">
        <f>MAX(0,W7-S7-U7)</f>
        <v/>
      </c>
      <c r="Y7" s="14">
        <f>ROUND(IF(X7&lt;=0,0,IF(X7&lt;=10000000,X7*0.05,IF(X7&lt;=30000000,X7*0.1-500000,IF(X7&lt;=60000000,X7*0.2-3500000,IF(X7&lt;=100000000,X7*0.3-9500000,X7*0.35-14500000))))),0)</f>
        <v/>
      </c>
      <c r="Z7" s="14">
        <f>N7-S7-Y7</f>
        <v/>
      </c>
    </row>
    <row r="8">
      <c r="A8" s="12" t="n">
        <v>4</v>
      </c>
      <c r="B8" s="13" t="n"/>
      <c r="C8" s="13" t="n"/>
      <c r="D8" s="14" t="n"/>
      <c r="E8" s="13" t="n"/>
      <c r="F8" s="12" t="n">
        <v>26</v>
      </c>
      <c r="G8" s="14">
        <f>IF(AND(D8&lt;&gt;"",F8&lt;&gt;0),ROUND(D8/F8*E8,0),0)</f>
        <v/>
      </c>
      <c r="H8" s="14" t="n"/>
      <c r="I8" s="14">
        <f>IF(AND(D8&lt;&gt;"",F8&lt;&gt;0),ROUND(D8/(F8*'Tham so'!B12),0),0)</f>
        <v/>
      </c>
      <c r="J8" s="13" t="n"/>
      <c r="K8" s="13" t="n"/>
      <c r="L8" s="13" t="n"/>
      <c r="M8" s="14">
        <f>ROUND(I8*(J8*1.5+K8*2+L8*3),0)</f>
        <v/>
      </c>
      <c r="N8" s="14">
        <f>G8+H8+M8</f>
        <v/>
      </c>
      <c r="O8" s="14">
        <f>D8</f>
        <v/>
      </c>
      <c r="P8" s="14">
        <f>ROUND(MIN(O8,'Tham so'!B6)*'Tham so'!B9,0)</f>
        <v/>
      </c>
      <c r="Q8" s="14">
        <f>ROUND(MIN(O8,'Tham so'!B6)*'Tham so'!B10,0)</f>
        <v/>
      </c>
      <c r="R8" s="14">
        <f>ROUND(MIN(O8,'Tham so'!B8)*'Tham so'!B11,0)</f>
        <v/>
      </c>
      <c r="S8" s="14">
        <f>P8+Q8+R8</f>
        <v/>
      </c>
      <c r="T8" s="13" t="n"/>
      <c r="U8" s="14">
        <f>'Tham so'!B3+T8*'Tham so'!B4</f>
        <v/>
      </c>
      <c r="V8" s="14">
        <f>ROUND(I8*(J8*0.5+K8*1+L8*2),0)</f>
        <v/>
      </c>
      <c r="W8" s="14">
        <f>N8-V8</f>
        <v/>
      </c>
      <c r="X8" s="14">
        <f>MAX(0,W8-S8-U8)</f>
        <v/>
      </c>
      <c r="Y8" s="14">
        <f>ROUND(IF(X8&lt;=0,0,IF(X8&lt;=10000000,X8*0.05,IF(X8&lt;=30000000,X8*0.1-500000,IF(X8&lt;=60000000,X8*0.2-3500000,IF(X8&lt;=100000000,X8*0.3-9500000,X8*0.35-14500000))))),0)</f>
        <v/>
      </c>
      <c r="Z8" s="14">
        <f>N8-S8-Y8</f>
        <v/>
      </c>
    </row>
    <row r="9">
      <c r="A9" s="12" t="n">
        <v>5</v>
      </c>
      <c r="B9" s="13" t="n"/>
      <c r="C9" s="13" t="n"/>
      <c r="D9" s="14" t="n"/>
      <c r="E9" s="13" t="n"/>
      <c r="F9" s="12" t="n">
        <v>26</v>
      </c>
      <c r="G9" s="14">
        <f>IF(AND(D9&lt;&gt;"",F9&lt;&gt;0),ROUND(D9/F9*E9,0),0)</f>
        <v/>
      </c>
      <c r="H9" s="14" t="n"/>
      <c r="I9" s="14">
        <f>IF(AND(D9&lt;&gt;"",F9&lt;&gt;0),ROUND(D9/(F9*'Tham so'!B12),0),0)</f>
        <v/>
      </c>
      <c r="J9" s="13" t="n"/>
      <c r="K9" s="13" t="n"/>
      <c r="L9" s="13" t="n"/>
      <c r="M9" s="14">
        <f>ROUND(I9*(J9*1.5+K9*2+L9*3),0)</f>
        <v/>
      </c>
      <c r="N9" s="14">
        <f>G9+H9+M9</f>
        <v/>
      </c>
      <c r="O9" s="14">
        <f>D9</f>
        <v/>
      </c>
      <c r="P9" s="14">
        <f>ROUND(MIN(O9,'Tham so'!B6)*'Tham so'!B9,0)</f>
        <v/>
      </c>
      <c r="Q9" s="14">
        <f>ROUND(MIN(O9,'Tham so'!B6)*'Tham so'!B10,0)</f>
        <v/>
      </c>
      <c r="R9" s="14">
        <f>ROUND(MIN(O9,'Tham so'!B8)*'Tham so'!B11,0)</f>
        <v/>
      </c>
      <c r="S9" s="14">
        <f>P9+Q9+R9</f>
        <v/>
      </c>
      <c r="T9" s="13" t="n"/>
      <c r="U9" s="14">
        <f>'Tham so'!B3+T9*'Tham so'!B4</f>
        <v/>
      </c>
      <c r="V9" s="14">
        <f>ROUND(I9*(J9*0.5+K9*1+L9*2),0)</f>
        <v/>
      </c>
      <c r="W9" s="14">
        <f>N9-V9</f>
        <v/>
      </c>
      <c r="X9" s="14">
        <f>MAX(0,W9-S9-U9)</f>
        <v/>
      </c>
      <c r="Y9" s="14">
        <f>ROUND(IF(X9&lt;=0,0,IF(X9&lt;=10000000,X9*0.05,IF(X9&lt;=30000000,X9*0.1-500000,IF(X9&lt;=60000000,X9*0.2-3500000,IF(X9&lt;=100000000,X9*0.3-9500000,X9*0.35-14500000))))),0)</f>
        <v/>
      </c>
      <c r="Z9" s="14">
        <f>N9-S9-Y9</f>
        <v/>
      </c>
    </row>
    <row r="10">
      <c r="A10" s="12" t="n">
        <v>6</v>
      </c>
      <c r="B10" s="13" t="n"/>
      <c r="C10" s="13" t="n"/>
      <c r="D10" s="14" t="n"/>
      <c r="E10" s="13" t="n"/>
      <c r="F10" s="12" t="n">
        <v>26</v>
      </c>
      <c r="G10" s="14">
        <f>IF(AND(D10&lt;&gt;"",F10&lt;&gt;0),ROUND(D10/F10*E10,0),0)</f>
        <v/>
      </c>
      <c r="H10" s="14" t="n"/>
      <c r="I10" s="14">
        <f>IF(AND(D10&lt;&gt;"",F10&lt;&gt;0),ROUND(D10/(F10*'Tham so'!B12),0),0)</f>
        <v/>
      </c>
      <c r="J10" s="13" t="n"/>
      <c r="K10" s="13" t="n"/>
      <c r="L10" s="13" t="n"/>
      <c r="M10" s="14">
        <f>ROUND(I10*(J10*1.5+K10*2+L10*3),0)</f>
        <v/>
      </c>
      <c r="N10" s="14">
        <f>G10+H10+M10</f>
        <v/>
      </c>
      <c r="O10" s="14">
        <f>D10</f>
        <v/>
      </c>
      <c r="P10" s="14">
        <f>ROUND(MIN(O10,'Tham so'!B6)*'Tham so'!B9,0)</f>
        <v/>
      </c>
      <c r="Q10" s="14">
        <f>ROUND(MIN(O10,'Tham so'!B6)*'Tham so'!B10,0)</f>
        <v/>
      </c>
      <c r="R10" s="14">
        <f>ROUND(MIN(O10,'Tham so'!B8)*'Tham so'!B11,0)</f>
        <v/>
      </c>
      <c r="S10" s="14">
        <f>P10+Q10+R10</f>
        <v/>
      </c>
      <c r="T10" s="13" t="n"/>
      <c r="U10" s="14">
        <f>'Tham so'!B3+T10*'Tham so'!B4</f>
        <v/>
      </c>
      <c r="V10" s="14">
        <f>ROUND(I10*(J10*0.5+K10*1+L10*2),0)</f>
        <v/>
      </c>
      <c r="W10" s="14">
        <f>N10-V10</f>
        <v/>
      </c>
      <c r="X10" s="14">
        <f>MAX(0,W10-S10-U10)</f>
        <v/>
      </c>
      <c r="Y10" s="14">
        <f>ROUND(IF(X10&lt;=0,0,IF(X10&lt;=10000000,X10*0.05,IF(X10&lt;=30000000,X10*0.1-500000,IF(X10&lt;=60000000,X10*0.2-3500000,IF(X10&lt;=100000000,X10*0.3-9500000,X10*0.35-14500000))))),0)</f>
        <v/>
      </c>
      <c r="Z10" s="14">
        <f>N10-S10-Y10</f>
        <v/>
      </c>
    </row>
    <row r="11">
      <c r="A11" s="12" t="n">
        <v>7</v>
      </c>
      <c r="B11" s="13" t="n"/>
      <c r="C11" s="13" t="n"/>
      <c r="D11" s="14" t="n"/>
      <c r="E11" s="13" t="n"/>
      <c r="F11" s="12" t="n">
        <v>26</v>
      </c>
      <c r="G11" s="14">
        <f>IF(AND(D11&lt;&gt;"",F11&lt;&gt;0),ROUND(D11/F11*E11,0),0)</f>
        <v/>
      </c>
      <c r="H11" s="14" t="n"/>
      <c r="I11" s="14">
        <f>IF(AND(D11&lt;&gt;"",F11&lt;&gt;0),ROUND(D11/(F11*'Tham so'!B12),0),0)</f>
        <v/>
      </c>
      <c r="J11" s="13" t="n"/>
      <c r="K11" s="13" t="n"/>
      <c r="L11" s="13" t="n"/>
      <c r="M11" s="14">
        <f>ROUND(I11*(J11*1.5+K11*2+L11*3),0)</f>
        <v/>
      </c>
      <c r="N11" s="14">
        <f>G11+H11+M11</f>
        <v/>
      </c>
      <c r="O11" s="14">
        <f>D11</f>
        <v/>
      </c>
      <c r="P11" s="14">
        <f>ROUND(MIN(O11,'Tham so'!B6)*'Tham so'!B9,0)</f>
        <v/>
      </c>
      <c r="Q11" s="14">
        <f>ROUND(MIN(O11,'Tham so'!B6)*'Tham so'!B10,0)</f>
        <v/>
      </c>
      <c r="R11" s="14">
        <f>ROUND(MIN(O11,'Tham so'!B8)*'Tham so'!B11,0)</f>
        <v/>
      </c>
      <c r="S11" s="14">
        <f>P11+Q11+R11</f>
        <v/>
      </c>
      <c r="T11" s="13" t="n"/>
      <c r="U11" s="14">
        <f>'Tham so'!B3+T11*'Tham so'!B4</f>
        <v/>
      </c>
      <c r="V11" s="14">
        <f>ROUND(I11*(J11*0.5+K11*1+L11*2),0)</f>
        <v/>
      </c>
      <c r="W11" s="14">
        <f>N11-V11</f>
        <v/>
      </c>
      <c r="X11" s="14">
        <f>MAX(0,W11-S11-U11)</f>
        <v/>
      </c>
      <c r="Y11" s="14">
        <f>ROUND(IF(X11&lt;=0,0,IF(X11&lt;=10000000,X11*0.05,IF(X11&lt;=30000000,X11*0.1-500000,IF(X11&lt;=60000000,X11*0.2-3500000,IF(X11&lt;=100000000,X11*0.3-9500000,X11*0.35-14500000))))),0)</f>
        <v/>
      </c>
      <c r="Z11" s="14">
        <f>N11-S11-Y11</f>
        <v/>
      </c>
    </row>
    <row r="12">
      <c r="A12" s="12" t="n">
        <v>8</v>
      </c>
      <c r="B12" s="13" t="n"/>
      <c r="C12" s="13" t="n"/>
      <c r="D12" s="14" t="n"/>
      <c r="E12" s="13" t="n"/>
      <c r="F12" s="12" t="n">
        <v>26</v>
      </c>
      <c r="G12" s="14">
        <f>IF(AND(D12&lt;&gt;"",F12&lt;&gt;0),ROUND(D12/F12*E12,0),0)</f>
        <v/>
      </c>
      <c r="H12" s="14" t="n"/>
      <c r="I12" s="14">
        <f>IF(AND(D12&lt;&gt;"",F12&lt;&gt;0),ROUND(D12/(F12*'Tham so'!B12),0),0)</f>
        <v/>
      </c>
      <c r="J12" s="13" t="n"/>
      <c r="K12" s="13" t="n"/>
      <c r="L12" s="13" t="n"/>
      <c r="M12" s="14">
        <f>ROUND(I12*(J12*1.5+K12*2+L12*3),0)</f>
        <v/>
      </c>
      <c r="N12" s="14">
        <f>G12+H12+M12</f>
        <v/>
      </c>
      <c r="O12" s="14">
        <f>D12</f>
        <v/>
      </c>
      <c r="P12" s="14">
        <f>ROUND(MIN(O12,'Tham so'!B6)*'Tham so'!B9,0)</f>
        <v/>
      </c>
      <c r="Q12" s="14">
        <f>ROUND(MIN(O12,'Tham so'!B6)*'Tham so'!B10,0)</f>
        <v/>
      </c>
      <c r="R12" s="14">
        <f>ROUND(MIN(O12,'Tham so'!B8)*'Tham so'!B11,0)</f>
        <v/>
      </c>
      <c r="S12" s="14">
        <f>P12+Q12+R12</f>
        <v/>
      </c>
      <c r="T12" s="13" t="n"/>
      <c r="U12" s="14">
        <f>'Tham so'!B3+T12*'Tham so'!B4</f>
        <v/>
      </c>
      <c r="V12" s="14">
        <f>ROUND(I12*(J12*0.5+K12*1+L12*2),0)</f>
        <v/>
      </c>
      <c r="W12" s="14">
        <f>N12-V12</f>
        <v/>
      </c>
      <c r="X12" s="14">
        <f>MAX(0,W12-S12-U12)</f>
        <v/>
      </c>
      <c r="Y12" s="14">
        <f>ROUND(IF(X12&lt;=0,0,IF(X12&lt;=10000000,X12*0.05,IF(X12&lt;=30000000,X12*0.1-500000,IF(X12&lt;=60000000,X12*0.2-3500000,IF(X12&lt;=100000000,X12*0.3-9500000,X12*0.35-14500000))))),0)</f>
        <v/>
      </c>
      <c r="Z12" s="14">
        <f>N12-S12-Y12</f>
        <v/>
      </c>
    </row>
    <row r="13">
      <c r="A13" s="12" t="n">
        <v>9</v>
      </c>
      <c r="B13" s="13" t="n"/>
      <c r="C13" s="13" t="n"/>
      <c r="D13" s="14" t="n"/>
      <c r="E13" s="13" t="n"/>
      <c r="F13" s="12" t="n">
        <v>26</v>
      </c>
      <c r="G13" s="14">
        <f>IF(AND(D13&lt;&gt;"",F13&lt;&gt;0),ROUND(D13/F13*E13,0),0)</f>
        <v/>
      </c>
      <c r="H13" s="14" t="n"/>
      <c r="I13" s="14">
        <f>IF(AND(D13&lt;&gt;"",F13&lt;&gt;0),ROUND(D13/(F13*'Tham so'!B12),0),0)</f>
        <v/>
      </c>
      <c r="J13" s="13" t="n"/>
      <c r="K13" s="13" t="n"/>
      <c r="L13" s="13" t="n"/>
      <c r="M13" s="14">
        <f>ROUND(I13*(J13*1.5+K13*2+L13*3),0)</f>
        <v/>
      </c>
      <c r="N13" s="14">
        <f>G13+H13+M13</f>
        <v/>
      </c>
      <c r="O13" s="14">
        <f>D13</f>
        <v/>
      </c>
      <c r="P13" s="14">
        <f>ROUND(MIN(O13,'Tham so'!B6)*'Tham so'!B9,0)</f>
        <v/>
      </c>
      <c r="Q13" s="14">
        <f>ROUND(MIN(O13,'Tham so'!B6)*'Tham so'!B10,0)</f>
        <v/>
      </c>
      <c r="R13" s="14">
        <f>ROUND(MIN(O13,'Tham so'!B8)*'Tham so'!B11,0)</f>
        <v/>
      </c>
      <c r="S13" s="14">
        <f>P13+Q13+R13</f>
        <v/>
      </c>
      <c r="T13" s="13" t="n"/>
      <c r="U13" s="14">
        <f>'Tham so'!B3+T13*'Tham so'!B4</f>
        <v/>
      </c>
      <c r="V13" s="14">
        <f>ROUND(I13*(J13*0.5+K13*1+L13*2),0)</f>
        <v/>
      </c>
      <c r="W13" s="14">
        <f>N13-V13</f>
        <v/>
      </c>
      <c r="X13" s="14">
        <f>MAX(0,W13-S13-U13)</f>
        <v/>
      </c>
      <c r="Y13" s="14">
        <f>ROUND(IF(X13&lt;=0,0,IF(X13&lt;=10000000,X13*0.05,IF(X13&lt;=30000000,X13*0.1-500000,IF(X13&lt;=60000000,X13*0.2-3500000,IF(X13&lt;=100000000,X13*0.3-9500000,X13*0.35-14500000))))),0)</f>
        <v/>
      </c>
      <c r="Z13" s="14">
        <f>N13-S13-Y13</f>
        <v/>
      </c>
    </row>
    <row r="14">
      <c r="A14" s="12" t="n">
        <v>10</v>
      </c>
      <c r="B14" s="13" t="n"/>
      <c r="C14" s="13" t="n"/>
      <c r="D14" s="14" t="n"/>
      <c r="E14" s="13" t="n"/>
      <c r="F14" s="12" t="n">
        <v>26</v>
      </c>
      <c r="G14" s="14">
        <f>IF(AND(D14&lt;&gt;"",F14&lt;&gt;0),ROUND(D14/F14*E14,0),0)</f>
        <v/>
      </c>
      <c r="H14" s="14" t="n"/>
      <c r="I14" s="14">
        <f>IF(AND(D14&lt;&gt;"",F14&lt;&gt;0),ROUND(D14/(F14*'Tham so'!B12),0),0)</f>
        <v/>
      </c>
      <c r="J14" s="13" t="n"/>
      <c r="K14" s="13" t="n"/>
      <c r="L14" s="13" t="n"/>
      <c r="M14" s="14">
        <f>ROUND(I14*(J14*1.5+K14*2+L14*3),0)</f>
        <v/>
      </c>
      <c r="N14" s="14">
        <f>G14+H14+M14</f>
        <v/>
      </c>
      <c r="O14" s="14">
        <f>D14</f>
        <v/>
      </c>
      <c r="P14" s="14">
        <f>ROUND(MIN(O14,'Tham so'!B6)*'Tham so'!B9,0)</f>
        <v/>
      </c>
      <c r="Q14" s="14">
        <f>ROUND(MIN(O14,'Tham so'!B6)*'Tham so'!B10,0)</f>
        <v/>
      </c>
      <c r="R14" s="14">
        <f>ROUND(MIN(O14,'Tham so'!B8)*'Tham so'!B11,0)</f>
        <v/>
      </c>
      <c r="S14" s="14">
        <f>P14+Q14+R14</f>
        <v/>
      </c>
      <c r="T14" s="13" t="n"/>
      <c r="U14" s="14">
        <f>'Tham so'!B3+T14*'Tham so'!B4</f>
        <v/>
      </c>
      <c r="V14" s="14">
        <f>ROUND(I14*(J14*0.5+K14*1+L14*2),0)</f>
        <v/>
      </c>
      <c r="W14" s="14">
        <f>N14-V14</f>
        <v/>
      </c>
      <c r="X14" s="14">
        <f>MAX(0,W14-S14-U14)</f>
        <v/>
      </c>
      <c r="Y14" s="14">
        <f>ROUND(IF(X14&lt;=0,0,IF(X14&lt;=10000000,X14*0.05,IF(X14&lt;=30000000,X14*0.1-500000,IF(X14&lt;=60000000,X14*0.2-3500000,IF(X14&lt;=100000000,X14*0.3-9500000,X14*0.35-14500000))))),0)</f>
        <v/>
      </c>
      <c r="Z14" s="14">
        <f>N14-S14-Y14</f>
        <v/>
      </c>
    </row>
    <row r="15">
      <c r="A15" s="12" t="n">
        <v>11</v>
      </c>
      <c r="B15" s="13" t="n"/>
      <c r="C15" s="13" t="n"/>
      <c r="D15" s="14" t="n"/>
      <c r="E15" s="13" t="n"/>
      <c r="F15" s="12" t="n">
        <v>26</v>
      </c>
      <c r="G15" s="14">
        <f>IF(AND(D15&lt;&gt;"",F15&lt;&gt;0),ROUND(D15/F15*E15,0),0)</f>
        <v/>
      </c>
      <c r="H15" s="14" t="n"/>
      <c r="I15" s="14">
        <f>IF(AND(D15&lt;&gt;"",F15&lt;&gt;0),ROUND(D15/(F15*'Tham so'!B12),0),0)</f>
        <v/>
      </c>
      <c r="J15" s="13" t="n"/>
      <c r="K15" s="13" t="n"/>
      <c r="L15" s="13" t="n"/>
      <c r="M15" s="14">
        <f>ROUND(I15*(J15*1.5+K15*2+L15*3),0)</f>
        <v/>
      </c>
      <c r="N15" s="14">
        <f>G15+H15+M15</f>
        <v/>
      </c>
      <c r="O15" s="14">
        <f>D15</f>
        <v/>
      </c>
      <c r="P15" s="14">
        <f>ROUND(MIN(O15,'Tham so'!B6)*'Tham so'!B9,0)</f>
        <v/>
      </c>
      <c r="Q15" s="14">
        <f>ROUND(MIN(O15,'Tham so'!B6)*'Tham so'!B10,0)</f>
        <v/>
      </c>
      <c r="R15" s="14">
        <f>ROUND(MIN(O15,'Tham so'!B8)*'Tham so'!B11,0)</f>
        <v/>
      </c>
      <c r="S15" s="14">
        <f>P15+Q15+R15</f>
        <v/>
      </c>
      <c r="T15" s="13" t="n"/>
      <c r="U15" s="14">
        <f>'Tham so'!B3+T15*'Tham so'!B4</f>
        <v/>
      </c>
      <c r="V15" s="14">
        <f>ROUND(I15*(J15*0.5+K15*1+L15*2),0)</f>
        <v/>
      </c>
      <c r="W15" s="14">
        <f>N15-V15</f>
        <v/>
      </c>
      <c r="X15" s="14">
        <f>MAX(0,W15-S15-U15)</f>
        <v/>
      </c>
      <c r="Y15" s="14">
        <f>ROUND(IF(X15&lt;=0,0,IF(X15&lt;=10000000,X15*0.05,IF(X15&lt;=30000000,X15*0.1-500000,IF(X15&lt;=60000000,X15*0.2-3500000,IF(X15&lt;=100000000,X15*0.3-9500000,X15*0.35-14500000))))),0)</f>
        <v/>
      </c>
      <c r="Z15" s="14">
        <f>N15-S15-Y15</f>
        <v/>
      </c>
    </row>
    <row r="16">
      <c r="A16" s="12" t="n">
        <v>12</v>
      </c>
      <c r="B16" s="13" t="n"/>
      <c r="C16" s="13" t="n"/>
      <c r="D16" s="14" t="n"/>
      <c r="E16" s="13" t="n"/>
      <c r="F16" s="12" t="n">
        <v>26</v>
      </c>
      <c r="G16" s="14">
        <f>IF(AND(D16&lt;&gt;"",F16&lt;&gt;0),ROUND(D16/F16*E16,0),0)</f>
        <v/>
      </c>
      <c r="H16" s="14" t="n"/>
      <c r="I16" s="14">
        <f>IF(AND(D16&lt;&gt;"",F16&lt;&gt;0),ROUND(D16/(F16*'Tham so'!B12),0),0)</f>
        <v/>
      </c>
      <c r="J16" s="13" t="n"/>
      <c r="K16" s="13" t="n"/>
      <c r="L16" s="13" t="n"/>
      <c r="M16" s="14">
        <f>ROUND(I16*(J16*1.5+K16*2+L16*3),0)</f>
        <v/>
      </c>
      <c r="N16" s="14">
        <f>G16+H16+M16</f>
        <v/>
      </c>
      <c r="O16" s="14">
        <f>D16</f>
        <v/>
      </c>
      <c r="P16" s="14">
        <f>ROUND(MIN(O16,'Tham so'!B6)*'Tham so'!B9,0)</f>
        <v/>
      </c>
      <c r="Q16" s="14">
        <f>ROUND(MIN(O16,'Tham so'!B6)*'Tham so'!B10,0)</f>
        <v/>
      </c>
      <c r="R16" s="14">
        <f>ROUND(MIN(O16,'Tham so'!B8)*'Tham so'!B11,0)</f>
        <v/>
      </c>
      <c r="S16" s="14">
        <f>P16+Q16+R16</f>
        <v/>
      </c>
      <c r="T16" s="13" t="n"/>
      <c r="U16" s="14">
        <f>'Tham so'!B3+T16*'Tham so'!B4</f>
        <v/>
      </c>
      <c r="V16" s="14">
        <f>ROUND(I16*(J16*0.5+K16*1+L16*2),0)</f>
        <v/>
      </c>
      <c r="W16" s="14">
        <f>N16-V16</f>
        <v/>
      </c>
      <c r="X16" s="14">
        <f>MAX(0,W16-S16-U16)</f>
        <v/>
      </c>
      <c r="Y16" s="14">
        <f>ROUND(IF(X16&lt;=0,0,IF(X16&lt;=10000000,X16*0.05,IF(X16&lt;=30000000,X16*0.1-500000,IF(X16&lt;=60000000,X16*0.2-3500000,IF(X16&lt;=100000000,X16*0.3-9500000,X16*0.35-14500000))))),0)</f>
        <v/>
      </c>
      <c r="Z16" s="14">
        <f>N16-S16-Y16</f>
        <v/>
      </c>
    </row>
    <row r="17">
      <c r="A17" s="12" t="n">
        <v>13</v>
      </c>
      <c r="B17" s="13" t="n"/>
      <c r="C17" s="13" t="n"/>
      <c r="D17" s="14" t="n"/>
      <c r="E17" s="13" t="n"/>
      <c r="F17" s="12" t="n">
        <v>26</v>
      </c>
      <c r="G17" s="14">
        <f>IF(AND(D17&lt;&gt;"",F17&lt;&gt;0),ROUND(D17/F17*E17,0),0)</f>
        <v/>
      </c>
      <c r="H17" s="14" t="n"/>
      <c r="I17" s="14">
        <f>IF(AND(D17&lt;&gt;"",F17&lt;&gt;0),ROUND(D17/(F17*'Tham so'!B12),0),0)</f>
        <v/>
      </c>
      <c r="J17" s="13" t="n"/>
      <c r="K17" s="13" t="n"/>
      <c r="L17" s="13" t="n"/>
      <c r="M17" s="14">
        <f>ROUND(I17*(J17*1.5+K17*2+L17*3),0)</f>
        <v/>
      </c>
      <c r="N17" s="14">
        <f>G17+H17+M17</f>
        <v/>
      </c>
      <c r="O17" s="14">
        <f>D17</f>
        <v/>
      </c>
      <c r="P17" s="14">
        <f>ROUND(MIN(O17,'Tham so'!B6)*'Tham so'!B9,0)</f>
        <v/>
      </c>
      <c r="Q17" s="14">
        <f>ROUND(MIN(O17,'Tham so'!B6)*'Tham so'!B10,0)</f>
        <v/>
      </c>
      <c r="R17" s="14">
        <f>ROUND(MIN(O17,'Tham so'!B8)*'Tham so'!B11,0)</f>
        <v/>
      </c>
      <c r="S17" s="14">
        <f>P17+Q17+R17</f>
        <v/>
      </c>
      <c r="T17" s="13" t="n"/>
      <c r="U17" s="14">
        <f>'Tham so'!B3+T17*'Tham so'!B4</f>
        <v/>
      </c>
      <c r="V17" s="14">
        <f>ROUND(I17*(J17*0.5+K17*1+L17*2),0)</f>
        <v/>
      </c>
      <c r="W17" s="14">
        <f>N17-V17</f>
        <v/>
      </c>
      <c r="X17" s="14">
        <f>MAX(0,W17-S17-U17)</f>
        <v/>
      </c>
      <c r="Y17" s="14">
        <f>ROUND(IF(X17&lt;=0,0,IF(X17&lt;=10000000,X17*0.05,IF(X17&lt;=30000000,X17*0.1-500000,IF(X17&lt;=60000000,X17*0.2-3500000,IF(X17&lt;=100000000,X17*0.3-9500000,X17*0.35-14500000))))),0)</f>
        <v/>
      </c>
      <c r="Z17" s="14">
        <f>N17-S17-Y17</f>
        <v/>
      </c>
    </row>
    <row r="18">
      <c r="A18" s="12" t="n">
        <v>14</v>
      </c>
      <c r="B18" s="13" t="n"/>
      <c r="C18" s="13" t="n"/>
      <c r="D18" s="14" t="n"/>
      <c r="E18" s="13" t="n"/>
      <c r="F18" s="12" t="n">
        <v>26</v>
      </c>
      <c r="G18" s="14">
        <f>IF(AND(D18&lt;&gt;"",F18&lt;&gt;0),ROUND(D18/F18*E18,0),0)</f>
        <v/>
      </c>
      <c r="H18" s="14" t="n"/>
      <c r="I18" s="14">
        <f>IF(AND(D18&lt;&gt;"",F18&lt;&gt;0),ROUND(D18/(F18*'Tham so'!B12),0),0)</f>
        <v/>
      </c>
      <c r="J18" s="13" t="n"/>
      <c r="K18" s="13" t="n"/>
      <c r="L18" s="13" t="n"/>
      <c r="M18" s="14">
        <f>ROUND(I18*(J18*1.5+K18*2+L18*3),0)</f>
        <v/>
      </c>
      <c r="N18" s="14">
        <f>G18+H18+M18</f>
        <v/>
      </c>
      <c r="O18" s="14">
        <f>D18</f>
        <v/>
      </c>
      <c r="P18" s="14">
        <f>ROUND(MIN(O18,'Tham so'!B6)*'Tham so'!B9,0)</f>
        <v/>
      </c>
      <c r="Q18" s="14">
        <f>ROUND(MIN(O18,'Tham so'!B6)*'Tham so'!B10,0)</f>
        <v/>
      </c>
      <c r="R18" s="14">
        <f>ROUND(MIN(O18,'Tham so'!B8)*'Tham so'!B11,0)</f>
        <v/>
      </c>
      <c r="S18" s="14">
        <f>P18+Q18+R18</f>
        <v/>
      </c>
      <c r="T18" s="13" t="n"/>
      <c r="U18" s="14">
        <f>'Tham so'!B3+T18*'Tham so'!B4</f>
        <v/>
      </c>
      <c r="V18" s="14">
        <f>ROUND(I18*(J18*0.5+K18*1+L18*2),0)</f>
        <v/>
      </c>
      <c r="W18" s="14">
        <f>N18-V18</f>
        <v/>
      </c>
      <c r="X18" s="14">
        <f>MAX(0,W18-S18-U18)</f>
        <v/>
      </c>
      <c r="Y18" s="14">
        <f>ROUND(IF(X18&lt;=0,0,IF(X18&lt;=10000000,X18*0.05,IF(X18&lt;=30000000,X18*0.1-500000,IF(X18&lt;=60000000,X18*0.2-3500000,IF(X18&lt;=100000000,X18*0.3-9500000,X18*0.35-14500000))))),0)</f>
        <v/>
      </c>
      <c r="Z18" s="14">
        <f>N18-S18-Y18</f>
        <v/>
      </c>
    </row>
    <row r="19">
      <c r="A19" s="12" t="n">
        <v>15</v>
      </c>
      <c r="B19" s="13" t="n"/>
      <c r="C19" s="13" t="n"/>
      <c r="D19" s="14" t="n"/>
      <c r="E19" s="13" t="n"/>
      <c r="F19" s="12" t="n">
        <v>26</v>
      </c>
      <c r="G19" s="14">
        <f>IF(AND(D19&lt;&gt;"",F19&lt;&gt;0),ROUND(D19/F19*E19,0),0)</f>
        <v/>
      </c>
      <c r="H19" s="14" t="n"/>
      <c r="I19" s="14">
        <f>IF(AND(D19&lt;&gt;"",F19&lt;&gt;0),ROUND(D19/(F19*'Tham so'!B12),0),0)</f>
        <v/>
      </c>
      <c r="J19" s="13" t="n"/>
      <c r="K19" s="13" t="n"/>
      <c r="L19" s="13" t="n"/>
      <c r="M19" s="14">
        <f>ROUND(I19*(J19*1.5+K19*2+L19*3),0)</f>
        <v/>
      </c>
      <c r="N19" s="14">
        <f>G19+H19+M19</f>
        <v/>
      </c>
      <c r="O19" s="14">
        <f>D19</f>
        <v/>
      </c>
      <c r="P19" s="14">
        <f>ROUND(MIN(O19,'Tham so'!B6)*'Tham so'!B9,0)</f>
        <v/>
      </c>
      <c r="Q19" s="14">
        <f>ROUND(MIN(O19,'Tham so'!B6)*'Tham so'!B10,0)</f>
        <v/>
      </c>
      <c r="R19" s="14">
        <f>ROUND(MIN(O19,'Tham so'!B8)*'Tham so'!B11,0)</f>
        <v/>
      </c>
      <c r="S19" s="14">
        <f>P19+Q19+R19</f>
        <v/>
      </c>
      <c r="T19" s="13" t="n"/>
      <c r="U19" s="14">
        <f>'Tham so'!B3+T19*'Tham so'!B4</f>
        <v/>
      </c>
      <c r="V19" s="14">
        <f>ROUND(I19*(J19*0.5+K19*1+L19*2),0)</f>
        <v/>
      </c>
      <c r="W19" s="14">
        <f>N19-V19</f>
        <v/>
      </c>
      <c r="X19" s="14">
        <f>MAX(0,W19-S19-U19)</f>
        <v/>
      </c>
      <c r="Y19" s="14">
        <f>ROUND(IF(X19&lt;=0,0,IF(X19&lt;=10000000,X19*0.05,IF(X19&lt;=30000000,X19*0.1-500000,IF(X19&lt;=60000000,X19*0.2-3500000,IF(X19&lt;=100000000,X19*0.3-9500000,X19*0.35-14500000))))),0)</f>
        <v/>
      </c>
      <c r="Z19" s="14">
        <f>N19-S19-Y19</f>
        <v/>
      </c>
    </row>
    <row r="20">
      <c r="A20" s="15" t="inlineStr">
        <is>
          <t>TỔNG</t>
        </is>
      </c>
      <c r="B20" s="13" t="n"/>
      <c r="C20" s="13" t="n"/>
      <c r="D20" s="16">
        <f>SUM(D5:D19)</f>
        <v/>
      </c>
      <c r="E20" s="13" t="n"/>
      <c r="F20" s="13" t="n"/>
      <c r="G20" s="16">
        <f>SUM(G5:G19)</f>
        <v/>
      </c>
      <c r="H20" s="16">
        <f>SUM(H5:H19)</f>
        <v/>
      </c>
      <c r="I20" s="13" t="n"/>
      <c r="J20" s="13" t="n"/>
      <c r="K20" s="13" t="n"/>
      <c r="L20" s="13" t="n"/>
      <c r="M20" s="16">
        <f>SUM(M5:M19)</f>
        <v/>
      </c>
      <c r="N20" s="16">
        <f>SUM(N5:N19)</f>
        <v/>
      </c>
      <c r="O20" s="13" t="n"/>
      <c r="P20" s="16">
        <f>SUM(P5:P19)</f>
        <v/>
      </c>
      <c r="Q20" s="16">
        <f>SUM(Q5:Q19)</f>
        <v/>
      </c>
      <c r="R20" s="16">
        <f>SUM(R5:R19)</f>
        <v/>
      </c>
      <c r="S20" s="16">
        <f>SUM(S5:S19)</f>
        <v/>
      </c>
      <c r="T20" s="13" t="n"/>
      <c r="U20" s="13" t="n"/>
      <c r="V20" s="16">
        <f>SUM(V5:V19)</f>
        <v/>
      </c>
      <c r="W20" s="16">
        <f>SUM(W5:W19)</f>
        <v/>
      </c>
      <c r="X20" s="16">
        <f>SUM(X5:X19)</f>
        <v/>
      </c>
      <c r="Y20" s="16">
        <f>SUM(Y5:Y19)</f>
        <v/>
      </c>
      <c r="Z20" s="16">
        <f>SUM(Z5:Z19)</f>
        <v/>
      </c>
    </row>
    <row r="22">
      <c r="A22" s="3" t="inlineStr">
        <is>
          <t>Người lập bảng</t>
        </is>
      </c>
      <c r="J22" s="3" t="inlineStr">
        <is>
          <t>Kế toán trưởng</t>
        </is>
      </c>
      <c r="T22" s="3" t="inlineStr">
        <is>
          <t>Người đại diện theo pháp luật</t>
        </is>
      </c>
    </row>
    <row r="23">
      <c r="A23" t="inlineStr">
        <is>
          <t>(Ký, ghi rõ họ tên)</t>
        </is>
      </c>
      <c r="J23" t="inlineStr">
        <is>
          <t>(Ký, ghi rõ họ tên)</t>
        </is>
      </c>
      <c r="T23" t="inlineStr">
        <is>
          <t>(Ký, ghi rõ họ tên, đóng dấu)</t>
        </is>
      </c>
    </row>
  </sheetData>
  <mergeCells count="3">
    <mergeCell ref="A1:Z1"/>
    <mergeCell ref="A20:C20"/>
    <mergeCell ref="A2:Z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14" customWidth="1" min="1" max="1"/>
    <col width="105" customWidth="1" min="2" max="2"/>
  </cols>
  <sheetData>
    <row r="1">
      <c r="A1" s="1" t="inlineStr">
        <is>
          <t>HƯỚNG DẪN SỬ DỤNG</t>
        </is>
      </c>
      <c r="B1" s="17" t="inlineStr"/>
    </row>
    <row r="2">
      <c r="A2" s="18" t="inlineStr"/>
      <c r="B2" s="17" t="inlineStr"/>
    </row>
    <row r="3">
      <c r="A3" s="3" t="inlineStr">
        <is>
          <t>CHỈ NHẬP 9 CỘT, CÒN LẠI LÀ CÔNG THỨC</t>
        </is>
      </c>
      <c r="B3" s="17" t="inlineStr"/>
    </row>
    <row r="4">
      <c r="A4" s="18" t="inlineStr">
        <is>
          <t>B, C</t>
        </is>
      </c>
      <c r="B4" s="17" t="inlineStr">
        <is>
          <t>Họ tên, chức vụ.</t>
        </is>
      </c>
    </row>
    <row r="5">
      <c r="A5" s="18" t="inlineStr">
        <is>
          <t>D</t>
        </is>
      </c>
      <c r="B5" s="17" t="inlineStr">
        <is>
          <t>Lương hợp đồng tháng.</t>
        </is>
      </c>
    </row>
    <row r="6">
      <c r="A6" s="18" t="inlineStr">
        <is>
          <t>E</t>
        </is>
      </c>
      <c r="B6" s="17" t="inlineStr">
        <is>
          <t>Số ngày làm việc thực tế trong tháng.</t>
        </is>
      </c>
    </row>
    <row r="7">
      <c r="A7" s="18" t="inlineStr">
        <is>
          <t>F</t>
        </is>
      </c>
      <c r="B7" s="17" t="inlineStr">
        <is>
          <t>Số ngày làm việc tiêu chuẩn của tháng. Mặc định 26. Phải nhất quán giữa các tháng.</t>
        </is>
      </c>
    </row>
    <row r="8">
      <c r="A8" s="18" t="inlineStr">
        <is>
          <t>H</t>
        </is>
      </c>
      <c r="B8" s="17" t="inlineStr">
        <is>
          <t>Phụ cấp. Chỉ đưa vào đây các khoản mang tính chất tiền lương.</t>
        </is>
      </c>
    </row>
    <row r="9">
      <c r="A9" s="18" t="inlineStr">
        <is>
          <t>J, K, L</t>
        </is>
      </c>
      <c r="B9" s="17" t="inlineStr">
        <is>
          <t>Số giờ làm thêm theo ba loại: ngày thường, ngày nghỉ hằng tuần, ngày lễ.</t>
        </is>
      </c>
    </row>
    <row r="10">
      <c r="A10" s="18" t="inlineStr">
        <is>
          <t>O</t>
        </is>
      </c>
      <c r="B10" s="17" t="inlineStr">
        <is>
          <t>Lương đóng bảo hiểm. Mặc định bằng cột D, sửa nếu khác.</t>
        </is>
      </c>
    </row>
    <row r="11">
      <c r="A11" s="18" t="inlineStr">
        <is>
          <t>T</t>
        </is>
      </c>
      <c r="B11" s="17" t="inlineStr">
        <is>
          <t>Số người phụ thuộc đã đăng ký.</t>
        </is>
      </c>
    </row>
    <row r="12">
      <c r="A12" s="18" t="inlineStr"/>
      <c r="B12" s="17" t="inlineStr"/>
    </row>
    <row r="13">
      <c r="A13" s="3" t="inlineStr">
        <is>
          <t>CÁC CỘT TỰ TÍNH</t>
        </is>
      </c>
      <c r="B13" s="17" t="inlineStr"/>
    </row>
    <row r="14">
      <c r="A14" s="18" t="inlineStr">
        <is>
          <t>G</t>
        </is>
      </c>
      <c r="B14" s="17" t="inlineStr">
        <is>
          <t>Lương theo ngày làm = D / F x E</t>
        </is>
      </c>
    </row>
    <row r="15">
      <c r="A15" s="18" t="inlineStr">
        <is>
          <t>I</t>
        </is>
      </c>
      <c r="B15" s="17" t="inlineStr">
        <is>
          <t>Tiền lương 1 giờ = D / (F x 8)</t>
        </is>
      </c>
    </row>
    <row r="16">
      <c r="A16" s="18" t="inlineStr">
        <is>
          <t>M</t>
        </is>
      </c>
      <c r="B16" s="17" t="inlineStr">
        <is>
          <t>Tiền làm thêm = I x (J x 150% + K x 200% + L x 300%)</t>
        </is>
      </c>
    </row>
    <row r="17">
      <c r="A17" s="18" t="inlineStr">
        <is>
          <t>N</t>
        </is>
      </c>
      <c r="B17" s="17" t="inlineStr">
        <is>
          <t>Tổng thu nhập = G + H + M</t>
        </is>
      </c>
    </row>
    <row r="18">
      <c r="A18" s="18" t="inlineStr">
        <is>
          <t>P, Q, R</t>
        </is>
      </c>
      <c r="B18" s="17" t="inlineStr">
        <is>
          <t>BHXH 8% và BHYT 1,5% tính trên lương đóng BH nhưng không vượt trần 20 x mức tham chiếu. BHTN 1% có trần riêng là 20 x lương tối thiểu vùng.</t>
        </is>
      </c>
    </row>
    <row r="19">
      <c r="A19" s="18" t="inlineStr">
        <is>
          <t>V</t>
        </is>
      </c>
      <c r="B19" s="17" t="inlineStr">
        <is>
          <t>Phần tiền làm thêm được miễn thuế TNCN = I x (J x 50% + K x 100% + L x 200%). Đây là phần trả CAO HƠN mức giờ làm việc bình thường.</t>
        </is>
      </c>
    </row>
    <row r="20">
      <c r="A20" s="18" t="inlineStr">
        <is>
          <t>W</t>
        </is>
      </c>
      <c r="B20" s="17" t="inlineStr">
        <is>
          <t>Thu nhập chịu thuế = N - V</t>
        </is>
      </c>
    </row>
    <row r="21">
      <c r="A21" s="18" t="inlineStr">
        <is>
          <t>U</t>
        </is>
      </c>
      <c r="B21" s="17" t="inlineStr">
        <is>
          <t>Giảm trừ gia cảnh = 15.500.000 + số người phụ thuộc x 6.200.000</t>
        </is>
      </c>
    </row>
    <row r="22">
      <c r="A22" s="18" t="inlineStr">
        <is>
          <t>X</t>
        </is>
      </c>
      <c r="B22" s="17" t="inlineStr">
        <is>
          <t>Thu nhập tính thuế = W - Tổng BH - Giảm trừ, không âm</t>
        </is>
      </c>
    </row>
    <row r="23">
      <c r="A23" s="18" t="inlineStr">
        <is>
          <t>Y</t>
        </is>
      </c>
      <c r="B23" s="17" t="inlineStr">
        <is>
          <t>Thuế TNCN theo biểu 5 bậc của kỳ tính thuế 2026, dùng công thức rút gọn.</t>
        </is>
      </c>
    </row>
    <row r="24">
      <c r="A24" s="18" t="inlineStr">
        <is>
          <t>Z</t>
        </is>
      </c>
      <c r="B24" s="17" t="inlineStr">
        <is>
          <t>Thực nhận = Tổng thu nhập - Tổng BH - Thuế TNCN</t>
        </is>
      </c>
    </row>
    <row r="25">
      <c r="A25" s="18" t="inlineStr"/>
      <c r="B25" s="17" t="inlineStr"/>
    </row>
    <row r="26">
      <c r="A26" s="3" t="inlineStr">
        <is>
          <t>BA ĐIỂM HAY LÀM SAI MÀ MẪU NÀY ĐÃ XỬ LÝ</t>
        </is>
      </c>
      <c r="B26" s="17" t="inlineStr"/>
    </row>
    <row r="27">
      <c r="A27" s="18" t="inlineStr">
        <is>
          <t>1</t>
        </is>
      </c>
      <c r="B27" s="17" t="inlineStr">
        <is>
          <t>Hai mức trần bảo hiểm khác nhau. BHXH và BHYT có trần 20 x mức tham chiếu (50.600.000 đ). BHTN có trần 20 x lương tối thiểu vùng (vùng I là 106.200.000 đ). Nhiều bảng lương dùng chung một trần.</t>
        </is>
      </c>
    </row>
    <row r="28">
      <c r="A28" s="18" t="inlineStr">
        <is>
          <t>2</t>
        </is>
      </c>
      <c r="B28" s="17" t="inlineStr">
        <is>
          <t>Phần tiền làm thêm giờ được miễn thuế TNCN chỉ là phần trả CAO HƠN mức bình thường, không phải toàn bộ tiền làm thêm. Cột V xử lý đúng việc này.</t>
        </is>
      </c>
    </row>
    <row r="29">
      <c r="A29" s="18" t="inlineStr">
        <is>
          <t>3</t>
        </is>
      </c>
      <c r="B29" s="17" t="inlineStr">
        <is>
          <t>Biểu thuế TNCN đã giảm từ 7 bậc còn 5 bậc, và giảm trừ gia cảnh đã tăng lên 15,5 triệu và 6,2 triệu. Bảng Excel cũ dùng số cũ sẽ trừ thừa thuế của người lao động.</t>
        </is>
      </c>
    </row>
    <row r="30">
      <c r="A30" s="18" t="inlineStr"/>
      <c r="B30" s="17" t="inlineStr"/>
    </row>
    <row r="31">
      <c r="A31" s="3" t="inlineStr">
        <is>
          <t>KIỂM TRA GIỚI HẠN GIỜ LÀM THÊM</t>
        </is>
      </c>
      <c r="B31" s="17" t="inlineStr"/>
    </row>
    <row r="32">
      <c r="A32" s="18" t="inlineStr"/>
      <c r="B32" s="17" t="inlineStr">
        <is>
          <t>Mẫu không tự kiểm tra giới hạn giờ. Cần theo dõi riêng: không quá 40 giờ một tháng và không quá 200 giờ một năm theo Điều 107 Bộ luật Lao động 2019. Một số ngành nghề theo quy định được tới 300 giờ một năm.</t>
        </is>
      </c>
    </row>
    <row r="33">
      <c r="A33" s="18" t="inlineStr"/>
      <c r="B33" s="17" t="inlineStr"/>
    </row>
    <row r="34">
      <c r="A34" s="3" t="inlineStr">
        <is>
          <t>THÊM DÒNG</t>
        </is>
      </c>
      <c r="B34" s="17" t="inlineStr"/>
    </row>
    <row r="35">
      <c r="A35" s="18" t="inlineStr"/>
      <c r="B35" s="17" t="inlineStr">
        <is>
          <t>Mẫu có 15 dòng nhân viên. Để thêm, chọn một dòng ở giữa, chèn dòng, rồi kéo công thức xuống. Không chèn ở dòng cuối cùng để tránh làm lệch công thức dòng TỔNG.</t>
        </is>
      </c>
    </row>
    <row r="36">
      <c r="A36" s="18" t="inlineStr"/>
      <c r="B36" s="17" t="inlineStr"/>
    </row>
    <row r="37">
      <c r="A37" s="18" t="inlineStr"/>
      <c r="B37" s="17" t="inlineStr">
        <is>
          <t>Mẫu mang tính tham khảo. Cần đối chiếu Bộ luật Lao động 2019, Nghị định 293/2025/NĐ-CP, Nghị quyết 110/2025/UBTVQH15 và quy định về thuế TNCN hiện hành.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2026-10-04T09:14:43Z</dcterms:created>
  <dcterms:modified xmlns:dcterms="http://purl.org/dc/terms/" xmlns:xsi="http://www.w3.org/2001/XMLSchema-instance" xsi:type="dcterms:W3CDTF">2026-10-04T09:14:43Z</dcterms:modified>
</cp:coreProperties>
</file>