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theo doanh số" sheetId="1" r:id="rId5"/>
  </sheets>
  <definedNames/>
  <calcPr/>
</workbook>
</file>

<file path=xl/sharedStrings.xml><?xml version="1.0" encoding="utf-8"?>
<sst xmlns="http://schemas.openxmlformats.org/spreadsheetml/2006/main" count="61" uniqueCount="51">
  <si>
    <t>BẢNG THANH TOÁN TIỀN LƯƠNG THEO DOANH SỐ</t>
  </si>
  <si>
    <t>STT</t>
  </si>
  <si>
    <t>MNV</t>
  </si>
  <si>
    <t>Họ và tên</t>
  </si>
  <si>
    <t>Phòng ban</t>
  </si>
  <si>
    <t>Lương cứng</t>
  </si>
  <si>
    <t>Doanh số</t>
  </si>
  <si>
    <t>% doanh số</t>
  </si>
  <si>
    <t xml:space="preserve">Thưởng </t>
  </si>
  <si>
    <t>Lương</t>
  </si>
  <si>
    <t>Lương phụ cấp</t>
  </si>
  <si>
    <t xml:space="preserve">Phạt </t>
  </si>
  <si>
    <t>Thưởng</t>
  </si>
  <si>
    <t>Khấu trừ</t>
  </si>
  <si>
    <t>Thuế TNCN</t>
  </si>
  <si>
    <t>Tạm ứng</t>
  </si>
  <si>
    <t>Tổng lương</t>
  </si>
  <si>
    <t>Thực nhận</t>
  </si>
  <si>
    <t>Ăn trưa</t>
  </si>
  <si>
    <t>Đi lại</t>
  </si>
  <si>
    <t>Điện thoại</t>
  </si>
  <si>
    <t>BHXH (8%)</t>
  </si>
  <si>
    <t>BHYT (1.5%)</t>
  </si>
  <si>
    <t>BHTN (1%)</t>
  </si>
  <si>
    <t>NV.001</t>
  </si>
  <si>
    <t>Nguyễn Lăng Huyền Vi</t>
  </si>
  <si>
    <t>Kinh doanh</t>
  </si>
  <si>
    <t>NV.002</t>
  </si>
  <si>
    <t>Nguyền Thị Nha Trang</t>
  </si>
  <si>
    <t>NV.003</t>
  </si>
  <si>
    <t>Nguyễn Thị Mỹ Hạnh</t>
  </si>
  <si>
    <t>NV.004</t>
  </si>
  <si>
    <t>Lê Thị Thanh Hằng</t>
  </si>
  <si>
    <t>NV.005</t>
  </si>
  <si>
    <t>Phạm Thị Ngọc Tím</t>
  </si>
  <si>
    <t>NV.006</t>
  </si>
  <si>
    <t>Trịnh Thăng Bình</t>
  </si>
  <si>
    <t>NV.007</t>
  </si>
  <si>
    <t>Đào Bích Phương</t>
  </si>
  <si>
    <t>NV.008</t>
  </si>
  <si>
    <t>Nguyễn Thuỳ Chi</t>
  </si>
  <si>
    <t>NV.009</t>
  </si>
  <si>
    <t>Lê Văn Vận</t>
  </si>
  <si>
    <t>NV.010</t>
  </si>
  <si>
    <t>Trần Lan Anh</t>
  </si>
  <si>
    <t>Thưởng doanh số</t>
  </si>
  <si>
    <t>≥ 90,000,000</t>
  </si>
  <si>
    <t>71,000,000đ - 90,000,000đ</t>
  </si>
  <si>
    <t>51,000,000đ - 70,000,000đ</t>
  </si>
  <si>
    <t>31,000,000đ - 50,000,000đ</t>
  </si>
  <si>
    <t>10,000,0000đ - 30,000,000đ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</si>
</sst>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"/>
    <numFmt numFmtId="165" formatCode="&quot;Tháng &quot;mm &quot;năm &quot;yyyy"/>
    <numFmt numFmtId="166" formatCode="#,##0\ [$đ-42A]"/>
  </numFmts>
  <fonts count="10">
    <font>
      <sz val="10.0"/>
      <color rgb="FF000000"/>
      <name val="Arial"/>
      <scheme val="minor"/>
    </font>
    <font>
      <b/>
      <sz val="14.0"/>
      <color rgb="FFFF9900"/>
      <name val="Times New Roman"/>
    </font>
    <font>
      <color theme="1"/>
      <name val="Times New Roman"/>
    </font>
    <font>
      <b/>
      <sz val="16.0"/>
      <color rgb="FFB45F06"/>
      <name val="Times New Roman"/>
    </font>
    <font>
      <i/>
      <color theme="1"/>
      <name val="Times New Roman"/>
    </font>
    <font/>
    <font>
      <b/>
      <color rgb="FF000000"/>
      <name val="Times New Roman"/>
    </font>
    <font>
      <color rgb="FF000000"/>
      <name val="Times New Roman"/>
    </font>
    <font>
      <b/>
      <color theme="1"/>
      <name val="Times New Roman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F1C232"/>
        <bgColor rgb="FFF1C232"/>
      </patternFill>
    </fill>
  </fills>
  <borders count="11">
    <border/>
    <border>
      <top style="medium">
        <color rgb="FF000000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2" fontId="2" numFmtId="0" xfId="0" applyAlignment="1" applyFill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2" numFmtId="164" xfId="0" applyAlignment="1" applyFont="1" applyNumberFormat="1">
      <alignment vertical="center"/>
    </xf>
    <xf borderId="0" fillId="0" fontId="2" numFmtId="164" xfId="0" applyAlignment="1" applyFont="1" applyNumberFormat="1">
      <alignment horizontal="center" vertical="center"/>
    </xf>
    <xf borderId="1" fillId="0" fontId="4" numFmtId="165" xfId="0" applyAlignment="1" applyBorder="1" applyFont="1" applyNumberFormat="1">
      <alignment horizontal="center" readingOrder="0" vertical="center"/>
    </xf>
    <xf borderId="1" fillId="0" fontId="5" numFmtId="0" xfId="0" applyBorder="1" applyFont="1"/>
    <xf borderId="0" fillId="0" fontId="2" numFmtId="165" xfId="0" applyAlignment="1" applyFont="1" applyNumberFormat="1">
      <alignment vertical="center"/>
    </xf>
    <xf borderId="2" fillId="3" fontId="6" numFmtId="0" xfId="0" applyAlignment="1" applyBorder="1" applyFill="1" applyFont="1">
      <alignment horizontal="center" shrinkToFit="0" vertical="center" wrapText="1"/>
    </xf>
    <xf borderId="2" fillId="3" fontId="6" numFmtId="3" xfId="0" applyAlignment="1" applyBorder="1" applyFill="1" applyFont="1" applyNumberFormat="1">
      <alignment horizontal="center" shrinkToFit="0" vertical="center" wrapText="1"/>
    </xf>
    <xf borderId="2" fillId="3" fontId="6" numFmtId="0" xfId="0" applyAlignment="1" applyBorder="1" applyFill="1" applyFont="1">
      <alignment horizontal="center" vertical="center"/>
    </xf>
    <xf borderId="2" fillId="3" fontId="6" numFmtId="166" xfId="0" applyAlignment="1" applyBorder="1" applyFill="1" applyFont="1" applyNumberFormat="1">
      <alignment horizontal="center" shrinkToFit="0" vertical="center" wrapText="1"/>
    </xf>
    <xf borderId="2" fillId="3" fontId="6" numFmtId="166" xfId="0" applyAlignment="1" applyBorder="1" applyFill="1" applyFont="1" applyNumberFormat="1">
      <alignment horizontal="center" readingOrder="0" shrinkToFit="0" vertical="center" wrapText="1"/>
    </xf>
    <xf borderId="3" fillId="3" fontId="6" numFmtId="3" xfId="0" applyAlignment="1" applyBorder="1" applyFill="1" applyFont="1" applyNumberFormat="1">
      <alignment horizontal="center" shrinkToFit="0" vertical="center" wrapText="1"/>
    </xf>
    <xf borderId="4" fillId="0" fontId="5" numFmtId="0" xfId="0" applyBorder="1" applyFont="1"/>
    <xf borderId="5" fillId="0" fontId="5" numFmtId="0" xfId="0" applyBorder="1" applyFont="1"/>
    <xf borderId="3" fillId="3" fontId="6" numFmtId="0" xfId="0" applyAlignment="1" applyBorder="1" applyFill="1" applyFont="1">
      <alignment horizontal="center" vertical="center"/>
    </xf>
    <xf borderId="0" fillId="0" fontId="6" numFmtId="0" xfId="0" applyAlignment="1" applyFont="1">
      <alignment horizontal="center" vertical="center"/>
    </xf>
    <xf borderId="6" fillId="0" fontId="5" numFmtId="0" xfId="0" applyBorder="1" applyFont="1"/>
    <xf borderId="7" fillId="3" fontId="6" numFmtId="0" xfId="0" applyAlignment="1" applyBorder="1" applyFill="1" applyFont="1">
      <alignment horizontal="center" vertical="center"/>
    </xf>
    <xf borderId="7" fillId="2" fontId="7" numFmtId="3" xfId="0" applyAlignment="1" applyBorder="1" applyFill="1" applyFont="1" applyNumberFormat="1">
      <alignment horizontal="center" vertical="center"/>
    </xf>
    <xf borderId="7" fillId="2" fontId="7" numFmtId="166" xfId="0" applyAlignment="1" applyBorder="1" applyFill="1" applyFont="1" applyNumberFormat="1">
      <alignment vertical="center"/>
    </xf>
    <xf borderId="7" fillId="2" fontId="7" numFmtId="166" xfId="0" applyAlignment="1" applyBorder="1" applyFill="1" applyFont="1" applyNumberFormat="1">
      <alignment horizontal="right" readingOrder="0" vertical="center"/>
    </xf>
    <xf borderId="7" fillId="2" fontId="7" numFmtId="9" xfId="0" applyAlignment="1" applyBorder="1" applyFill="1" applyFont="1" applyNumberFormat="1">
      <alignment horizontal="center" readingOrder="0" vertical="center"/>
    </xf>
    <xf borderId="7" fillId="2" fontId="7" numFmtId="3" xfId="0" applyAlignment="1" applyBorder="1" applyFill="1" applyFont="1" applyNumberFormat="1">
      <alignment horizontal="right" readingOrder="0" vertical="center"/>
    </xf>
    <xf borderId="7" fillId="2" fontId="7" numFmtId="166" xfId="0" applyAlignment="1" applyBorder="1" applyFill="1" applyFont="1" applyNumberFormat="1">
      <alignment horizontal="right" vertical="center"/>
    </xf>
    <xf borderId="7" fillId="2" fontId="2" numFmtId="166" xfId="0" applyAlignment="1" applyBorder="1" applyFill="1" applyFont="1" applyNumberFormat="1">
      <alignment readingOrder="0" vertical="center"/>
    </xf>
    <xf borderId="7" fillId="2" fontId="2" numFmtId="166" xfId="0" applyAlignment="1" applyBorder="1" applyFill="1" applyFont="1" applyNumberFormat="1">
      <alignment vertical="center"/>
    </xf>
    <xf borderId="7" fillId="2" fontId="8" numFmtId="166" xfId="0" applyAlignment="1" applyBorder="1" applyFill="1" applyFont="1" applyNumberFormat="1">
      <alignment vertical="center"/>
    </xf>
    <xf borderId="0" fillId="2" fontId="7" numFmtId="166" xfId="0" applyAlignment="1" applyFill="1" applyFont="1" applyNumberFormat="1">
      <alignment horizontal="center" vertical="center"/>
    </xf>
    <xf borderId="0" fillId="0" fontId="7" numFmtId="166" xfId="0" applyAlignment="1" applyFont="1" applyNumberFormat="1">
      <alignment horizontal="center" readingOrder="0" vertical="center"/>
    </xf>
    <xf borderId="0" fillId="0" fontId="7" numFmtId="10" xfId="0" applyAlignment="1" applyFont="1" applyNumberFormat="1">
      <alignment horizontal="center" readingOrder="0" vertical="center"/>
    </xf>
    <xf borderId="7" fillId="4" fontId="7" numFmtId="3" xfId="0" applyAlignment="1" applyBorder="1" applyFill="1" applyFont="1" applyNumberFormat="1">
      <alignment horizontal="center" vertical="center"/>
    </xf>
    <xf borderId="7" fillId="4" fontId="7" numFmtId="166" xfId="0" applyAlignment="1" applyBorder="1" applyFill="1" applyFont="1" applyNumberFormat="1">
      <alignment vertical="center"/>
    </xf>
    <xf borderId="7" fillId="4" fontId="7" numFmtId="166" xfId="0" applyAlignment="1" applyBorder="1" applyFill="1" applyFont="1" applyNumberFormat="1">
      <alignment horizontal="right" readingOrder="0" vertical="center"/>
    </xf>
    <xf borderId="7" fillId="4" fontId="7" numFmtId="9" xfId="0" applyAlignment="1" applyBorder="1" applyFill="1" applyFont="1" applyNumberFormat="1">
      <alignment horizontal="center" readingOrder="0" vertical="center"/>
    </xf>
    <xf borderId="7" fillId="4" fontId="7" numFmtId="166" xfId="0" applyAlignment="1" applyBorder="1" applyFill="1" applyFont="1" applyNumberFormat="1">
      <alignment horizontal="right" vertical="center"/>
    </xf>
    <xf borderId="0" fillId="0" fontId="7" numFmtId="166" xfId="0" applyAlignment="1" applyFont="1" applyNumberFormat="1">
      <alignment horizontal="center" vertical="center"/>
    </xf>
    <xf borderId="7" fillId="2" fontId="2" numFmtId="166" xfId="0" applyAlignment="1" applyBorder="1" applyFill="1" applyFont="1" applyNumberFormat="1">
      <alignment readingOrder="0"/>
    </xf>
    <xf borderId="7" fillId="2" fontId="2" numFmtId="166" xfId="0" applyBorder="1" applyFill="1" applyFont="1" applyNumberFormat="1"/>
    <xf borderId="7" fillId="2" fontId="2" numFmtId="166" xfId="0" applyAlignment="1" applyBorder="1" applyFill="1" applyFont="1" applyNumberFormat="1">
      <alignment horizontal="right"/>
    </xf>
    <xf borderId="7" fillId="2" fontId="2" numFmtId="166" xfId="0" applyAlignment="1" applyBorder="1" applyFill="1" applyFont="1" applyNumberFormat="1">
      <alignment horizontal="right" readingOrder="0"/>
    </xf>
    <xf borderId="7" fillId="2" fontId="2" numFmtId="9" xfId="0" applyAlignment="1" applyBorder="1" applyFill="1" applyFont="1" applyNumberFormat="1">
      <alignment horizontal="center" readingOrder="0"/>
    </xf>
    <xf borderId="7" fillId="2" fontId="2" numFmtId="3" xfId="0" applyAlignment="1" applyBorder="1" applyFill="1" applyFont="1" applyNumberFormat="1">
      <alignment horizontal="right"/>
    </xf>
    <xf borderId="7" fillId="2" fontId="8" numFmtId="166" xfId="0" applyAlignment="1" applyBorder="1" applyFill="1" applyFont="1" applyNumberFormat="1">
      <alignment horizontal="right"/>
    </xf>
    <xf borderId="0" fillId="0" fontId="9" numFmtId="166" xfId="0" applyFont="1" applyNumberFormat="1"/>
    <xf borderId="0" fillId="0" fontId="2" numFmtId="166" xfId="0" applyAlignment="1" applyFont="1" applyNumberFormat="1">
      <alignment horizontal="center"/>
    </xf>
    <xf borderId="0" fillId="0" fontId="2" numFmtId="10" xfId="0" applyAlignment="1" applyFont="1" applyNumberFormat="1">
      <alignment horizontal="center"/>
    </xf>
    <xf borderId="0" fillId="0" fontId="9" numFmtId="0" xfId="0" applyFont="1"/>
    <xf borderId="7" fillId="4" fontId="2" numFmtId="166" xfId="0" applyAlignment="1" applyBorder="1" applyFill="1" applyFont="1" applyNumberFormat="1">
      <alignment readingOrder="0"/>
    </xf>
    <xf borderId="7" fillId="4" fontId="2" numFmtId="166" xfId="0" applyBorder="1" applyFill="1" applyFont="1" applyNumberFormat="1"/>
    <xf borderId="7" fillId="4" fontId="2" numFmtId="166" xfId="0" applyAlignment="1" applyBorder="1" applyFill="1" applyFont="1" applyNumberFormat="1">
      <alignment horizontal="right"/>
    </xf>
    <xf borderId="7" fillId="4" fontId="2" numFmtId="166" xfId="0" applyAlignment="1" applyBorder="1" applyFill="1" applyFont="1" applyNumberFormat="1">
      <alignment horizontal="right" readingOrder="0"/>
    </xf>
    <xf borderId="7" fillId="4" fontId="2" numFmtId="9" xfId="0" applyAlignment="1" applyBorder="1" applyFill="1" applyFont="1" applyNumberFormat="1">
      <alignment horizontal="center" readingOrder="0"/>
    </xf>
    <xf borderId="7" fillId="4" fontId="2" numFmtId="3" xfId="0" applyAlignment="1" applyBorder="1" applyFill="1" applyFont="1" applyNumberFormat="1">
      <alignment horizontal="right"/>
    </xf>
    <xf borderId="7" fillId="4" fontId="8" numFmtId="166" xfId="0" applyAlignment="1" applyBorder="1" applyFill="1" applyFont="1" applyNumberFormat="1">
      <alignment horizontal="right"/>
    </xf>
    <xf borderId="0" fillId="2" fontId="2" numFmtId="166" xfId="0" applyAlignment="1" applyFill="1" applyFont="1" applyNumberFormat="1">
      <alignment horizontal="center"/>
    </xf>
    <xf borderId="0" fillId="2" fontId="2" numFmtId="10" xfId="0" applyAlignment="1" applyFill="1" applyFont="1" applyNumberFormat="1">
      <alignment horizontal="center"/>
    </xf>
    <xf borderId="0" fillId="2" fontId="9" numFmtId="0" xfId="0" applyFill="1" applyFont="1"/>
    <xf borderId="0" fillId="0" fontId="2" numFmtId="3" xfId="0" applyAlignment="1" applyFont="1" applyNumberFormat="1">
      <alignment vertical="center"/>
    </xf>
    <xf borderId="0" fillId="0" fontId="2" numFmtId="166" xfId="0" applyAlignment="1" applyFont="1" applyNumberFormat="1">
      <alignment vertical="center"/>
    </xf>
    <xf borderId="0" fillId="0" fontId="2" numFmtId="166" xfId="0" applyAlignment="1" applyFont="1" applyNumberFormat="1">
      <alignment horizontal="center" vertical="center"/>
    </xf>
    <xf borderId="8" fillId="5" fontId="8" numFmtId="0" xfId="0" applyAlignment="1" applyBorder="1" applyFill="1" applyFont="1">
      <alignment horizontal="center" vertical="center"/>
    </xf>
    <xf borderId="9" fillId="0" fontId="5" numFmtId="0" xfId="0" applyBorder="1" applyFont="1"/>
    <xf borderId="10" fillId="2" fontId="2" numFmtId="166" xfId="0" applyAlignment="1" applyBorder="1" applyFill="1" applyFont="1" applyNumberFormat="1">
      <alignment horizontal="center" vertical="center"/>
    </xf>
    <xf borderId="10" fillId="2" fontId="2" numFmtId="10" xfId="0" applyAlignment="1" applyBorder="1" applyFill="1" applyFont="1" applyNumberFormat="1">
      <alignment horizontal="center" vertical="center"/>
    </xf>
    <xf borderId="0" fillId="2" fontId="2" numFmtId="166" xfId="0" applyAlignment="1" applyFill="1" applyFont="1" applyNumberFormat="1">
      <alignment vertical="center"/>
    </xf>
    <xf borderId="0" fillId="2" fontId="2" numFmtId="166" xfId="0" applyAlignment="1" applyFill="1" applyFont="1" applyNumberFormat="1">
      <alignment horizontal="center"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1">
    <tableStyle count="3" pivot="0" name="Mẫu bảng lương theo doanh số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2:U21" displayName="Table_1" name="Table_1" id="1">
  <tableColumns count="2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</tableColumns>
  <tableStyleInfo name="Mẫu bảng lương theo doanh số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9.38"/>
    <col customWidth="1" min="3" max="3" width="19.88"/>
    <col customWidth="1" min="22" max="22" width="13.5"/>
    <col customWidth="1" min="23" max="23" width="24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  <c r="V1" s="3"/>
      <c r="W1" s="3"/>
      <c r="X1" s="3"/>
      <c r="Y1" s="3"/>
      <c r="Z1" s="3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  <c r="V2" s="3"/>
      <c r="W2" s="3"/>
      <c r="X2" s="3"/>
      <c r="Y2" s="3"/>
      <c r="Z2" s="3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  <c r="U3" s="2"/>
      <c r="V3" s="3"/>
      <c r="W3" s="3"/>
      <c r="X3" s="3"/>
      <c r="Y3" s="3"/>
      <c r="Z3" s="3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  <c r="U4" s="2"/>
      <c r="V4" s="3"/>
      <c r="W4" s="3"/>
      <c r="X4" s="3"/>
      <c r="Y4" s="3"/>
      <c r="Z4" s="3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  <c r="U5" s="2"/>
      <c r="V5" s="3"/>
      <c r="W5" s="3"/>
      <c r="X5" s="3"/>
      <c r="Y5" s="3"/>
      <c r="Z5" s="3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  <c r="U6" s="2"/>
      <c r="V6" s="3"/>
      <c r="W6" s="3"/>
      <c r="X6" s="3"/>
      <c r="Y6" s="3"/>
      <c r="Z6" s="3"/>
    </row>
    <row r="7">
      <c r="A7" s="4" t="s">
        <v>0</v>
      </c>
      <c r="V7" s="3"/>
      <c r="W7" s="3"/>
      <c r="X7" s="3"/>
      <c r="Y7" s="3"/>
      <c r="Z7" s="3"/>
    </row>
    <row r="8">
      <c r="A8" s="3"/>
      <c r="F8" s="5"/>
      <c r="G8" s="6"/>
      <c r="H8" s="5"/>
      <c r="I8" s="5"/>
      <c r="J8" s="7">
        <v>46204.0</v>
      </c>
      <c r="K8" s="8"/>
      <c r="L8" s="8"/>
      <c r="M8" s="9"/>
      <c r="N8" s="9"/>
      <c r="O8" s="9"/>
      <c r="P8" s="9"/>
      <c r="Q8" s="5"/>
      <c r="R8" s="5"/>
      <c r="S8" s="5"/>
      <c r="T8" s="5"/>
      <c r="U8" s="5"/>
      <c r="V8" s="3"/>
      <c r="W8" s="3"/>
      <c r="X8" s="3"/>
      <c r="Y8" s="3"/>
      <c r="Z8" s="3"/>
    </row>
    <row r="9">
      <c r="A9" s="3"/>
      <c r="B9" s="3"/>
      <c r="C9" s="3"/>
      <c r="D9" s="3"/>
      <c r="E9" s="3"/>
      <c r="F9" s="5"/>
      <c r="G9" s="6"/>
      <c r="H9" s="5"/>
      <c r="I9" s="5"/>
      <c r="J9" s="9"/>
      <c r="K9" s="9"/>
      <c r="L9" s="9"/>
      <c r="M9" s="9"/>
      <c r="N9" s="9"/>
      <c r="O9" s="9"/>
      <c r="P9" s="9"/>
      <c r="Q9" s="5"/>
      <c r="R9" s="5"/>
      <c r="S9" s="5"/>
      <c r="T9" s="5"/>
      <c r="U9" s="5"/>
      <c r="V9" s="3"/>
      <c r="W9" s="3"/>
      <c r="X9" s="3"/>
      <c r="Y9" s="3"/>
      <c r="Z9" s="3"/>
    </row>
    <row r="10">
      <c r="A10" s="10" t="s">
        <v>1</v>
      </c>
      <c r="B10" s="11" t="s">
        <v>2</v>
      </c>
      <c r="C10" s="11" t="s">
        <v>3</v>
      </c>
      <c r="D10" s="12" t="s">
        <v>4</v>
      </c>
      <c r="E10" s="12" t="s">
        <v>5</v>
      </c>
      <c r="F10" s="13" t="s">
        <v>6</v>
      </c>
      <c r="G10" s="14" t="s">
        <v>7</v>
      </c>
      <c r="H10" s="11" t="s">
        <v>8</v>
      </c>
      <c r="I10" s="11" t="s">
        <v>9</v>
      </c>
      <c r="J10" s="15" t="s">
        <v>10</v>
      </c>
      <c r="K10" s="16"/>
      <c r="L10" s="17"/>
      <c r="M10" s="11" t="s">
        <v>11</v>
      </c>
      <c r="N10" s="11" t="s">
        <v>12</v>
      </c>
      <c r="O10" s="18" t="s">
        <v>13</v>
      </c>
      <c r="P10" s="16"/>
      <c r="Q10" s="17"/>
      <c r="R10" s="12" t="s">
        <v>14</v>
      </c>
      <c r="S10" s="12" t="s">
        <v>15</v>
      </c>
      <c r="T10" s="12" t="s">
        <v>16</v>
      </c>
      <c r="U10" s="12" t="s">
        <v>17</v>
      </c>
      <c r="V10" s="19"/>
      <c r="W10" s="19"/>
      <c r="X10" s="19"/>
      <c r="Y10" s="3"/>
      <c r="Z10" s="3"/>
    </row>
    <row r="11">
      <c r="A11" s="20"/>
      <c r="B11" s="20"/>
      <c r="C11" s="20"/>
      <c r="D11" s="20"/>
      <c r="E11" s="20"/>
      <c r="F11" s="20"/>
      <c r="G11" s="20"/>
      <c r="H11" s="20"/>
      <c r="I11" s="20"/>
      <c r="J11" s="21" t="s">
        <v>18</v>
      </c>
      <c r="K11" s="21" t="s">
        <v>19</v>
      </c>
      <c r="L11" s="21" t="s">
        <v>20</v>
      </c>
      <c r="M11" s="20"/>
      <c r="N11" s="20"/>
      <c r="O11" s="21" t="s">
        <v>21</v>
      </c>
      <c r="P11" s="21" t="s">
        <v>22</v>
      </c>
      <c r="Q11" s="21" t="s">
        <v>23</v>
      </c>
      <c r="R11" s="20"/>
      <c r="S11" s="20"/>
      <c r="T11" s="20"/>
      <c r="U11" s="20"/>
      <c r="V11" s="19"/>
    </row>
    <row r="12">
      <c r="A12" s="22">
        <v>1.0</v>
      </c>
      <c r="B12" s="23" t="s">
        <v>24</v>
      </c>
      <c r="C12" s="23" t="s">
        <v>25</v>
      </c>
      <c r="D12" s="23" t="s">
        <v>26</v>
      </c>
      <c r="E12" s="24">
        <v>6000000.0</v>
      </c>
      <c r="F12" s="24">
        <v>9.0E7</v>
      </c>
      <c r="G12" s="25">
        <v>0.1</v>
      </c>
      <c r="H12" s="26">
        <f t="shared" ref="H12:H21" si="1">F12*G12</f>
        <v>9000000</v>
      </c>
      <c r="I12" s="27">
        <f t="shared" ref="I12:I21" si="2">E12+H12</f>
        <v>15000000</v>
      </c>
      <c r="J12" s="24">
        <v>600000.0</v>
      </c>
      <c r="K12" s="27">
        <v>500000.0</v>
      </c>
      <c r="L12" s="27">
        <v>500000.0</v>
      </c>
      <c r="M12" s="24">
        <v>360076.0</v>
      </c>
      <c r="N12" s="28">
        <v>0.0</v>
      </c>
      <c r="O12" s="24">
        <f t="shared" ref="O12:O21" si="3">4960000*8%</f>
        <v>396800</v>
      </c>
      <c r="P12" s="27">
        <f t="shared" ref="P12:P21" si="4">4960000*1.5%</f>
        <v>74400</v>
      </c>
      <c r="Q12" s="27">
        <f t="shared" ref="Q12:Q21" si="5">4960000*1%</f>
        <v>49600</v>
      </c>
      <c r="R12" s="24">
        <v>0.0</v>
      </c>
      <c r="S12" s="27">
        <v>2000000.0</v>
      </c>
      <c r="T12" s="29">
        <f t="shared" ref="T12:T21" si="6">I12+J12+K12+L12+N12</f>
        <v>16600000</v>
      </c>
      <c r="U12" s="30">
        <f t="shared" ref="U12:U21" si="7">I12+J12+K12+L12+N12-M12-O12-P12-Q12-S12-R12</f>
        <v>13719124</v>
      </c>
      <c r="V12" s="31"/>
      <c r="W12" s="32"/>
      <c r="X12" s="33"/>
      <c r="Y12" s="2"/>
      <c r="Z12" s="2"/>
    </row>
    <row r="13">
      <c r="A13" s="34">
        <f t="shared" ref="A13:A21" si="8">A12+1</f>
        <v>2</v>
      </c>
      <c r="B13" s="35" t="s">
        <v>27</v>
      </c>
      <c r="C13" s="35" t="s">
        <v>28</v>
      </c>
      <c r="D13" s="23" t="s">
        <v>26</v>
      </c>
      <c r="E13" s="24">
        <v>6000000.0</v>
      </c>
      <c r="F13" s="36">
        <v>3.6E7</v>
      </c>
      <c r="G13" s="37">
        <v>0.06</v>
      </c>
      <c r="H13" s="26">
        <f t="shared" si="1"/>
        <v>2160000</v>
      </c>
      <c r="I13" s="38">
        <f t="shared" si="2"/>
        <v>8160000</v>
      </c>
      <c r="J13" s="24">
        <v>600000.0</v>
      </c>
      <c r="K13" s="38">
        <v>500000.0</v>
      </c>
      <c r="L13" s="38">
        <v>500000.0</v>
      </c>
      <c r="M13" s="36">
        <v>53000.0</v>
      </c>
      <c r="N13" s="28">
        <v>0.0</v>
      </c>
      <c r="O13" s="24">
        <f t="shared" si="3"/>
        <v>396800</v>
      </c>
      <c r="P13" s="27">
        <f t="shared" si="4"/>
        <v>74400</v>
      </c>
      <c r="Q13" s="27">
        <f t="shared" si="5"/>
        <v>49600</v>
      </c>
      <c r="R13" s="24">
        <v>0.0</v>
      </c>
      <c r="S13" s="38">
        <v>3000000.0</v>
      </c>
      <c r="T13" s="29">
        <f t="shared" si="6"/>
        <v>9760000</v>
      </c>
      <c r="U13" s="30">
        <f t="shared" si="7"/>
        <v>6186200</v>
      </c>
      <c r="V13" s="39"/>
      <c r="W13" s="32"/>
      <c r="X13" s="33"/>
      <c r="Y13" s="3"/>
      <c r="Z13" s="3"/>
    </row>
    <row r="14">
      <c r="A14" s="34">
        <f t="shared" si="8"/>
        <v>3</v>
      </c>
      <c r="B14" s="23" t="s">
        <v>29</v>
      </c>
      <c r="C14" s="23" t="s">
        <v>30</v>
      </c>
      <c r="D14" s="23" t="s">
        <v>26</v>
      </c>
      <c r="E14" s="24">
        <v>6000000.0</v>
      </c>
      <c r="F14" s="24">
        <v>6.8E7</v>
      </c>
      <c r="G14" s="25">
        <v>0.07</v>
      </c>
      <c r="H14" s="26">
        <f t="shared" si="1"/>
        <v>4760000</v>
      </c>
      <c r="I14" s="27">
        <f t="shared" si="2"/>
        <v>10760000</v>
      </c>
      <c r="J14" s="24">
        <v>600000.0</v>
      </c>
      <c r="K14" s="27">
        <v>500000.0</v>
      </c>
      <c r="L14" s="27">
        <v>500000.0</v>
      </c>
      <c r="M14" s="24">
        <v>0.0</v>
      </c>
      <c r="N14" s="28">
        <v>0.0</v>
      </c>
      <c r="O14" s="24">
        <f t="shared" si="3"/>
        <v>396800</v>
      </c>
      <c r="P14" s="27">
        <f t="shared" si="4"/>
        <v>74400</v>
      </c>
      <c r="Q14" s="27">
        <f t="shared" si="5"/>
        <v>49600</v>
      </c>
      <c r="R14" s="24">
        <v>0.0</v>
      </c>
      <c r="S14" s="38">
        <v>0.0</v>
      </c>
      <c r="T14" s="29">
        <f t="shared" si="6"/>
        <v>12360000</v>
      </c>
      <c r="U14" s="30">
        <f t="shared" si="7"/>
        <v>11839200</v>
      </c>
      <c r="V14" s="39"/>
      <c r="W14" s="32"/>
      <c r="X14" s="33"/>
      <c r="Y14" s="3"/>
      <c r="Z14" s="3"/>
    </row>
    <row r="15">
      <c r="A15" s="34">
        <f t="shared" si="8"/>
        <v>4</v>
      </c>
      <c r="B15" s="35" t="s">
        <v>31</v>
      </c>
      <c r="C15" s="35" t="s">
        <v>32</v>
      </c>
      <c r="D15" s="35" t="s">
        <v>26</v>
      </c>
      <c r="E15" s="24">
        <v>6000000.0</v>
      </c>
      <c r="F15" s="36">
        <v>7.1E7</v>
      </c>
      <c r="G15" s="37">
        <v>0.08</v>
      </c>
      <c r="H15" s="26">
        <f t="shared" si="1"/>
        <v>5680000</v>
      </c>
      <c r="I15" s="38">
        <f t="shared" si="2"/>
        <v>11680000</v>
      </c>
      <c r="J15" s="24">
        <v>600000.0</v>
      </c>
      <c r="K15" s="38">
        <v>500000.0</v>
      </c>
      <c r="L15" s="38">
        <v>500000.0</v>
      </c>
      <c r="M15" s="36">
        <v>0.0</v>
      </c>
      <c r="N15" s="28">
        <v>0.0</v>
      </c>
      <c r="O15" s="24">
        <f t="shared" si="3"/>
        <v>396800</v>
      </c>
      <c r="P15" s="27">
        <f t="shared" si="4"/>
        <v>74400</v>
      </c>
      <c r="Q15" s="27">
        <f t="shared" si="5"/>
        <v>49600</v>
      </c>
      <c r="R15" s="24">
        <v>0.0</v>
      </c>
      <c r="S15" s="38">
        <v>0.0</v>
      </c>
      <c r="T15" s="29">
        <f t="shared" si="6"/>
        <v>13280000</v>
      </c>
      <c r="U15" s="30">
        <f t="shared" si="7"/>
        <v>12759200</v>
      </c>
      <c r="V15" s="39"/>
      <c r="W15" s="32"/>
      <c r="X15" s="33"/>
      <c r="Y15" s="3"/>
      <c r="Z15" s="3"/>
    </row>
    <row r="16">
      <c r="A16" s="34">
        <f t="shared" si="8"/>
        <v>5</v>
      </c>
      <c r="B16" s="23" t="s">
        <v>33</v>
      </c>
      <c r="C16" s="23" t="s">
        <v>34</v>
      </c>
      <c r="D16" s="23" t="s">
        <v>26</v>
      </c>
      <c r="E16" s="24">
        <v>6000000.0</v>
      </c>
      <c r="F16" s="24">
        <v>3.2E7</v>
      </c>
      <c r="G16" s="25">
        <v>0.06</v>
      </c>
      <c r="H16" s="26">
        <f t="shared" si="1"/>
        <v>1920000</v>
      </c>
      <c r="I16" s="38">
        <f t="shared" si="2"/>
        <v>7920000</v>
      </c>
      <c r="J16" s="24">
        <v>600000.0</v>
      </c>
      <c r="K16" s="38">
        <v>500000.0</v>
      </c>
      <c r="L16" s="38">
        <v>500000.0</v>
      </c>
      <c r="M16" s="24">
        <v>201394.0</v>
      </c>
      <c r="N16" s="28">
        <v>0.0</v>
      </c>
      <c r="O16" s="24">
        <f t="shared" si="3"/>
        <v>396800</v>
      </c>
      <c r="P16" s="27">
        <f t="shared" si="4"/>
        <v>74400</v>
      </c>
      <c r="Q16" s="27">
        <f t="shared" si="5"/>
        <v>49600</v>
      </c>
      <c r="R16" s="24">
        <v>0.0</v>
      </c>
      <c r="S16" s="27">
        <v>2000000.0</v>
      </c>
      <c r="T16" s="29">
        <f t="shared" si="6"/>
        <v>9520000</v>
      </c>
      <c r="U16" s="30">
        <f t="shared" si="7"/>
        <v>6797806</v>
      </c>
      <c r="V16" s="39"/>
      <c r="W16" s="32"/>
      <c r="X16" s="33"/>
      <c r="Y16" s="3"/>
      <c r="Z16" s="3"/>
    </row>
    <row r="17">
      <c r="A17" s="34">
        <f t="shared" si="8"/>
        <v>6</v>
      </c>
      <c r="B17" s="23" t="s">
        <v>35</v>
      </c>
      <c r="C17" s="40" t="s">
        <v>36</v>
      </c>
      <c r="D17" s="41" t="s">
        <v>26</v>
      </c>
      <c r="E17" s="42">
        <v>6000000.0</v>
      </c>
      <c r="F17" s="43">
        <v>6.9E7</v>
      </c>
      <c r="G17" s="44">
        <v>0.07</v>
      </c>
      <c r="H17" s="45">
        <f t="shared" si="1"/>
        <v>4830000</v>
      </c>
      <c r="I17" s="38">
        <f t="shared" si="2"/>
        <v>10830000</v>
      </c>
      <c r="J17" s="42">
        <v>600000.0</v>
      </c>
      <c r="K17" s="42">
        <v>500000.0</v>
      </c>
      <c r="L17" s="42">
        <v>500000.0</v>
      </c>
      <c r="M17" s="42">
        <v>360076.0</v>
      </c>
      <c r="N17" s="42">
        <v>0.0</v>
      </c>
      <c r="O17" s="42">
        <f t="shared" si="3"/>
        <v>396800</v>
      </c>
      <c r="P17" s="42">
        <f t="shared" si="4"/>
        <v>74400</v>
      </c>
      <c r="Q17" s="42">
        <f t="shared" si="5"/>
        <v>49600</v>
      </c>
      <c r="R17" s="42">
        <v>0.0</v>
      </c>
      <c r="S17" s="42">
        <v>2000000.0</v>
      </c>
      <c r="T17" s="42">
        <f t="shared" si="6"/>
        <v>12430000</v>
      </c>
      <c r="U17" s="46">
        <f t="shared" si="7"/>
        <v>9549124</v>
      </c>
      <c r="V17" s="47"/>
      <c r="W17" s="48"/>
      <c r="X17" s="49"/>
      <c r="Y17" s="50"/>
      <c r="Z17" s="50"/>
    </row>
    <row r="18">
      <c r="A18" s="34">
        <f t="shared" si="8"/>
        <v>7</v>
      </c>
      <c r="B18" s="23" t="s">
        <v>37</v>
      </c>
      <c r="C18" s="51" t="s">
        <v>38</v>
      </c>
      <c r="D18" s="52" t="s">
        <v>26</v>
      </c>
      <c r="E18" s="53">
        <v>6000000.0</v>
      </c>
      <c r="F18" s="54">
        <v>5.6E7</v>
      </c>
      <c r="G18" s="55">
        <v>0.07</v>
      </c>
      <c r="H18" s="56">
        <f t="shared" si="1"/>
        <v>3920000</v>
      </c>
      <c r="I18" s="38">
        <f t="shared" si="2"/>
        <v>9920000</v>
      </c>
      <c r="J18" s="53">
        <v>600000.0</v>
      </c>
      <c r="K18" s="53">
        <v>500000.0</v>
      </c>
      <c r="L18" s="53">
        <v>500000.0</v>
      </c>
      <c r="M18" s="54">
        <v>0.0</v>
      </c>
      <c r="N18" s="53">
        <v>0.0</v>
      </c>
      <c r="O18" s="53">
        <f t="shared" si="3"/>
        <v>396800</v>
      </c>
      <c r="P18" s="53">
        <f t="shared" si="4"/>
        <v>74400</v>
      </c>
      <c r="Q18" s="53">
        <f t="shared" si="5"/>
        <v>49600</v>
      </c>
      <c r="R18" s="53">
        <v>0.0</v>
      </c>
      <c r="S18" s="53">
        <v>3000000.0</v>
      </c>
      <c r="T18" s="53">
        <f t="shared" si="6"/>
        <v>11520000</v>
      </c>
      <c r="U18" s="57">
        <f t="shared" si="7"/>
        <v>7999200</v>
      </c>
      <c r="V18" s="47"/>
      <c r="W18" s="48"/>
      <c r="X18" s="49"/>
      <c r="Y18" s="50"/>
      <c r="Z18" s="50"/>
    </row>
    <row r="19">
      <c r="A19" s="34">
        <f t="shared" si="8"/>
        <v>8</v>
      </c>
      <c r="B19" s="23" t="s">
        <v>39</v>
      </c>
      <c r="C19" s="40" t="s">
        <v>40</v>
      </c>
      <c r="D19" s="41" t="s">
        <v>26</v>
      </c>
      <c r="E19" s="42">
        <v>6000000.0</v>
      </c>
      <c r="F19" s="43">
        <v>4.7E7</v>
      </c>
      <c r="G19" s="44">
        <v>0.06</v>
      </c>
      <c r="H19" s="45">
        <f t="shared" si="1"/>
        <v>2820000</v>
      </c>
      <c r="I19" s="38">
        <f t="shared" si="2"/>
        <v>8820000</v>
      </c>
      <c r="J19" s="42">
        <v>600000.0</v>
      </c>
      <c r="K19" s="42">
        <v>500000.0</v>
      </c>
      <c r="L19" s="42">
        <v>500000.0</v>
      </c>
      <c r="M19" s="42">
        <v>76039.0</v>
      </c>
      <c r="N19" s="42">
        <v>0.0</v>
      </c>
      <c r="O19" s="42">
        <f t="shared" si="3"/>
        <v>396800</v>
      </c>
      <c r="P19" s="42">
        <f t="shared" si="4"/>
        <v>74400</v>
      </c>
      <c r="Q19" s="42">
        <f t="shared" si="5"/>
        <v>49600</v>
      </c>
      <c r="R19" s="42">
        <v>0.0</v>
      </c>
      <c r="S19" s="42">
        <v>0.0</v>
      </c>
      <c r="T19" s="42">
        <f t="shared" si="6"/>
        <v>10420000</v>
      </c>
      <c r="U19" s="46">
        <f t="shared" si="7"/>
        <v>9823161</v>
      </c>
      <c r="V19" s="47"/>
      <c r="W19" s="48"/>
      <c r="X19" s="49"/>
      <c r="Y19" s="50"/>
      <c r="Z19" s="50"/>
    </row>
    <row r="20">
      <c r="A20" s="34">
        <f t="shared" si="8"/>
        <v>9</v>
      </c>
      <c r="B20" s="23" t="s">
        <v>41</v>
      </c>
      <c r="C20" s="51" t="s">
        <v>42</v>
      </c>
      <c r="D20" s="52" t="s">
        <v>26</v>
      </c>
      <c r="E20" s="53">
        <v>6000000.0</v>
      </c>
      <c r="F20" s="54">
        <v>6.3E7</v>
      </c>
      <c r="G20" s="55">
        <v>0.07</v>
      </c>
      <c r="H20" s="56">
        <f t="shared" si="1"/>
        <v>4410000</v>
      </c>
      <c r="I20" s="38">
        <f t="shared" si="2"/>
        <v>10410000</v>
      </c>
      <c r="J20" s="53">
        <v>600000.0</v>
      </c>
      <c r="K20" s="53">
        <v>500000.0</v>
      </c>
      <c r="L20" s="53">
        <v>500000.0</v>
      </c>
      <c r="M20" s="53">
        <v>12495.0</v>
      </c>
      <c r="N20" s="53">
        <v>0.0</v>
      </c>
      <c r="O20" s="53">
        <f t="shared" si="3"/>
        <v>396800</v>
      </c>
      <c r="P20" s="53">
        <f t="shared" si="4"/>
        <v>74400</v>
      </c>
      <c r="Q20" s="53">
        <f t="shared" si="5"/>
        <v>49600</v>
      </c>
      <c r="R20" s="53">
        <v>0.0</v>
      </c>
      <c r="S20" s="53">
        <v>0.0</v>
      </c>
      <c r="T20" s="53">
        <f t="shared" si="6"/>
        <v>12010000</v>
      </c>
      <c r="U20" s="57">
        <f t="shared" si="7"/>
        <v>11476705</v>
      </c>
      <c r="V20" s="47"/>
      <c r="W20" s="48"/>
      <c r="X20" s="49"/>
      <c r="Y20" s="50"/>
      <c r="Z20" s="50"/>
    </row>
    <row r="21">
      <c r="A21" s="34">
        <f t="shared" si="8"/>
        <v>10</v>
      </c>
      <c r="B21" s="23" t="s">
        <v>43</v>
      </c>
      <c r="C21" s="40" t="s">
        <v>44</v>
      </c>
      <c r="D21" s="41" t="s">
        <v>26</v>
      </c>
      <c r="E21" s="42">
        <v>6000000.0</v>
      </c>
      <c r="F21" s="43">
        <v>8.2E7</v>
      </c>
      <c r="G21" s="44">
        <v>0.08</v>
      </c>
      <c r="H21" s="45">
        <f t="shared" si="1"/>
        <v>6560000</v>
      </c>
      <c r="I21" s="38">
        <f t="shared" si="2"/>
        <v>12560000</v>
      </c>
      <c r="J21" s="42">
        <v>600000.0</v>
      </c>
      <c r="K21" s="42">
        <v>500000.0</v>
      </c>
      <c r="L21" s="42">
        <v>500000.0</v>
      </c>
      <c r="M21" s="43">
        <v>0.0</v>
      </c>
      <c r="N21" s="42">
        <v>0.0</v>
      </c>
      <c r="O21" s="42">
        <f t="shared" si="3"/>
        <v>396800</v>
      </c>
      <c r="P21" s="42">
        <f t="shared" si="4"/>
        <v>74400</v>
      </c>
      <c r="Q21" s="42">
        <f t="shared" si="5"/>
        <v>49600</v>
      </c>
      <c r="R21" s="42">
        <v>0.0</v>
      </c>
      <c r="S21" s="42">
        <v>2000000.0</v>
      </c>
      <c r="T21" s="42">
        <f t="shared" si="6"/>
        <v>14160000</v>
      </c>
      <c r="U21" s="46">
        <f t="shared" si="7"/>
        <v>11639200</v>
      </c>
      <c r="V21" s="47"/>
      <c r="W21" s="58"/>
      <c r="X21" s="59"/>
      <c r="Y21" s="60"/>
      <c r="Z21" s="60"/>
    </row>
    <row r="22">
      <c r="A22" s="61"/>
      <c r="B22" s="62"/>
      <c r="C22" s="62"/>
      <c r="D22" s="62"/>
      <c r="E22" s="62"/>
      <c r="F22" s="62"/>
      <c r="G22" s="63"/>
      <c r="H22" s="61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3"/>
      <c r="Z22" s="3"/>
    </row>
    <row r="23">
      <c r="A23" s="61"/>
      <c r="B23" s="62"/>
      <c r="C23" s="62"/>
      <c r="D23" s="62"/>
      <c r="E23" s="62"/>
      <c r="F23" s="62"/>
      <c r="G23" s="63"/>
      <c r="H23" s="61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3"/>
      <c r="Z23" s="3"/>
    </row>
    <row r="24">
      <c r="A24" s="62"/>
      <c r="B24" s="62"/>
      <c r="C24" s="64" t="s">
        <v>45</v>
      </c>
      <c r="D24" s="64" t="s">
        <v>7</v>
      </c>
      <c r="E24" s="62"/>
      <c r="F24" s="62"/>
      <c r="G24" s="63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3"/>
      <c r="Z24" s="3"/>
    </row>
    <row r="25">
      <c r="A25" s="62"/>
      <c r="B25" s="62"/>
      <c r="C25" s="65"/>
      <c r="D25" s="65"/>
      <c r="E25" s="62"/>
      <c r="F25" s="62"/>
      <c r="G25" s="63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3"/>
      <c r="Z25" s="3"/>
    </row>
    <row r="26">
      <c r="A26" s="62"/>
      <c r="B26" s="62"/>
      <c r="C26" s="66" t="s">
        <v>46</v>
      </c>
      <c r="D26" s="67">
        <v>0.1</v>
      </c>
      <c r="E26" s="62"/>
      <c r="F26" s="62"/>
      <c r="G26" s="63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3"/>
      <c r="Z26" s="3"/>
    </row>
    <row r="27">
      <c r="C27" s="66" t="s">
        <v>47</v>
      </c>
      <c r="D27" s="67">
        <v>0.08</v>
      </c>
      <c r="E27" s="2"/>
      <c r="F27" s="68"/>
      <c r="G27" s="6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C28" s="66" t="s">
        <v>48</v>
      </c>
      <c r="D28" s="67">
        <v>0.07</v>
      </c>
      <c r="E28" s="2"/>
      <c r="F28" s="68"/>
      <c r="G28" s="69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C29" s="66" t="s">
        <v>49</v>
      </c>
      <c r="D29" s="67">
        <v>0.06</v>
      </c>
      <c r="E29" s="2"/>
      <c r="F29" s="68"/>
      <c r="G29" s="69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C30" s="66" t="s">
        <v>50</v>
      </c>
      <c r="D30" s="67">
        <v>0.05</v>
      </c>
      <c r="E30" s="2"/>
      <c r="F30" s="68"/>
      <c r="G30" s="69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C31" s="2"/>
      <c r="D31" s="2"/>
      <c r="E31" s="2"/>
      <c r="F31" s="68"/>
      <c r="G31" s="69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C32" s="2"/>
      <c r="D32" s="2"/>
      <c r="E32" s="2"/>
      <c r="F32" s="68"/>
      <c r="G32" s="69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C33" s="2"/>
      <c r="D33" s="2"/>
      <c r="E33" s="2"/>
      <c r="F33" s="68"/>
      <c r="G33" s="69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/>
      <c r="B34" s="3"/>
      <c r="C34" s="3"/>
      <c r="D34" s="3"/>
      <c r="E34" s="3"/>
      <c r="F34" s="62"/>
      <c r="G34" s="6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"/>
      <c r="U34" s="2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62"/>
      <c r="G35" s="6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/>
      <c r="U35" s="2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62"/>
      <c r="G36" s="6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"/>
      <c r="U36" s="2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62"/>
      <c r="G37" s="6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"/>
      <c r="U37" s="2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62"/>
      <c r="G38" s="6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"/>
      <c r="U38" s="2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62"/>
      <c r="G39" s="6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2"/>
      <c r="U39" s="2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62"/>
      <c r="G40" s="6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"/>
      <c r="U40" s="2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62"/>
      <c r="G41" s="6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/>
      <c r="U41" s="2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62"/>
      <c r="G42" s="6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2"/>
      <c r="U42" s="2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62"/>
      <c r="G43" s="6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"/>
      <c r="U43" s="2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62"/>
      <c r="G44" s="6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  <c r="U44" s="2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62"/>
      <c r="G45" s="6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/>
      <c r="U45" s="2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62"/>
      <c r="G46" s="6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"/>
      <c r="U46" s="2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62"/>
      <c r="G47" s="6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2"/>
      <c r="U47" s="2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62"/>
      <c r="G48" s="6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/>
      <c r="U48" s="2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62"/>
      <c r="G49" s="6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"/>
      <c r="U49" s="2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62"/>
      <c r="G50" s="6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2"/>
      <c r="U50" s="2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62"/>
      <c r="G51" s="6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"/>
      <c r="U51" s="2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62"/>
      <c r="G52" s="6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"/>
      <c r="U52" s="2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62"/>
      <c r="G53" s="6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"/>
      <c r="U53" s="2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62"/>
      <c r="G54" s="6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/>
      <c r="U54" s="2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62"/>
      <c r="G55" s="6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62"/>
      <c r="G56" s="6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/>
      <c r="U56" s="2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62"/>
      <c r="G57" s="6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/>
      <c r="U57" s="2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62"/>
      <c r="G58" s="6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2"/>
      <c r="U58" s="2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62"/>
      <c r="G59" s="6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62"/>
      <c r="G60" s="6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2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62"/>
      <c r="G61" s="6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"/>
      <c r="U61" s="2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62"/>
      <c r="G62" s="6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62"/>
      <c r="G63" s="6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2"/>
      <c r="U63" s="2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62"/>
      <c r="G64" s="6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2"/>
      <c r="U64" s="2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62"/>
      <c r="G65" s="6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"/>
      <c r="U65" s="2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62"/>
      <c r="G66" s="6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62"/>
      <c r="G67" s="6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62"/>
      <c r="G68" s="6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2"/>
      <c r="U68" s="2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62"/>
      <c r="G69" s="6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2"/>
      <c r="U69" s="2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62"/>
      <c r="G70" s="6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2"/>
      <c r="U70" s="2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62"/>
      <c r="G71" s="6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"/>
      <c r="U71" s="2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62"/>
      <c r="G72" s="6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"/>
      <c r="U72" s="2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62"/>
      <c r="G73" s="6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"/>
      <c r="U73" s="2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62"/>
      <c r="G74" s="6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"/>
      <c r="U74" s="2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62"/>
      <c r="G75" s="6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2"/>
      <c r="U75" s="2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62"/>
      <c r="G76" s="6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"/>
      <c r="U76" s="2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62"/>
      <c r="G77" s="6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"/>
      <c r="U77" s="2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62"/>
      <c r="G78" s="6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"/>
      <c r="U78" s="2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62"/>
      <c r="G79" s="6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"/>
      <c r="U79" s="2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62"/>
      <c r="G80" s="6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2"/>
      <c r="U80" s="2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62"/>
      <c r="G81" s="6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2"/>
      <c r="U81" s="2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62"/>
      <c r="G82" s="6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2"/>
      <c r="U82" s="2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62"/>
      <c r="G83" s="6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2"/>
      <c r="U83" s="2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62"/>
      <c r="G84" s="6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2"/>
      <c r="U84" s="2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62"/>
      <c r="G85" s="6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2"/>
      <c r="U85" s="2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62"/>
      <c r="G86" s="6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2"/>
      <c r="U86" s="2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62"/>
      <c r="G87" s="6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2"/>
      <c r="U87" s="2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62"/>
      <c r="G88" s="6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2"/>
      <c r="U88" s="2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62"/>
      <c r="G89" s="6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2"/>
      <c r="U89" s="2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62"/>
      <c r="G90" s="6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2"/>
      <c r="U90" s="2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62"/>
      <c r="G91" s="6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2"/>
      <c r="U91" s="2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62"/>
      <c r="G92" s="6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2"/>
      <c r="U92" s="2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62"/>
      <c r="G93" s="6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2"/>
      <c r="U93" s="2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62"/>
      <c r="G94" s="6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2"/>
      <c r="U94" s="2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62"/>
      <c r="G95" s="6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2"/>
      <c r="U95" s="2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62"/>
      <c r="G96" s="6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2"/>
      <c r="U96" s="2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62"/>
      <c r="G97" s="6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2"/>
      <c r="U97" s="2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62"/>
      <c r="G98" s="6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2"/>
      <c r="U98" s="2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62"/>
      <c r="G99" s="6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2"/>
      <c r="U99" s="2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62"/>
      <c r="G100" s="6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2"/>
      <c r="U100" s="2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62"/>
      <c r="G101" s="6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2"/>
      <c r="U101" s="2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62"/>
      <c r="G102" s="6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2"/>
      <c r="U102" s="2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62"/>
      <c r="G103" s="6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2"/>
      <c r="U103" s="2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62"/>
      <c r="G104" s="6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2"/>
      <c r="U104" s="2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62"/>
      <c r="G105" s="6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2"/>
      <c r="U105" s="2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62"/>
      <c r="G106" s="6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2"/>
      <c r="U106" s="2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62"/>
      <c r="G107" s="6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2"/>
      <c r="U107" s="2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62"/>
      <c r="G108" s="6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2"/>
      <c r="U108" s="2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62"/>
      <c r="G109" s="6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2"/>
      <c r="U109" s="2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62"/>
      <c r="G110" s="6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2"/>
      <c r="U110" s="2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62"/>
      <c r="G111" s="6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2"/>
      <c r="U111" s="2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62"/>
      <c r="G112" s="6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2"/>
      <c r="U112" s="2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62"/>
      <c r="G113" s="6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2"/>
      <c r="U113" s="2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62"/>
      <c r="G114" s="6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2"/>
      <c r="U114" s="2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62"/>
      <c r="G115" s="6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2"/>
      <c r="U115" s="2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62"/>
      <c r="G116" s="6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2"/>
      <c r="U116" s="2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62"/>
      <c r="G117" s="6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2"/>
      <c r="U117" s="2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62"/>
      <c r="G118" s="6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2"/>
      <c r="U118" s="2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62"/>
      <c r="G119" s="6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2"/>
      <c r="U119" s="2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62"/>
      <c r="G120" s="6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2"/>
      <c r="U120" s="2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62"/>
      <c r="G121" s="6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2"/>
      <c r="U121" s="2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62"/>
      <c r="G122" s="6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2"/>
      <c r="U122" s="2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62"/>
      <c r="G123" s="6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2"/>
      <c r="U123" s="2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62"/>
      <c r="G124" s="6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2"/>
      <c r="U124" s="2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62"/>
      <c r="G125" s="6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2"/>
      <c r="U125" s="2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62"/>
      <c r="G126" s="6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2"/>
      <c r="U126" s="2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62"/>
      <c r="G127" s="6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2"/>
      <c r="U127" s="2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62"/>
      <c r="G128" s="6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2"/>
      <c r="U128" s="2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62"/>
      <c r="G129" s="6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2"/>
      <c r="U129" s="2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62"/>
      <c r="G130" s="6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2"/>
      <c r="U130" s="2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62"/>
      <c r="G131" s="6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2"/>
      <c r="U131" s="2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62"/>
      <c r="G132" s="6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2"/>
      <c r="U132" s="2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62"/>
      <c r="G133" s="6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2"/>
      <c r="U133" s="2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62"/>
      <c r="G134" s="6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"/>
      <c r="U134" s="2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62"/>
      <c r="G135" s="6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2"/>
      <c r="U135" s="2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62"/>
      <c r="G136" s="6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2"/>
      <c r="U136" s="2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62"/>
      <c r="G137" s="6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2"/>
      <c r="U137" s="2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62"/>
      <c r="G138" s="6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2"/>
      <c r="U138" s="2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62"/>
      <c r="G139" s="6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2"/>
      <c r="U139" s="2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62"/>
      <c r="G140" s="6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2"/>
      <c r="U140" s="2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62"/>
      <c r="G141" s="6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2"/>
      <c r="U141" s="2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62"/>
      <c r="G142" s="6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2"/>
      <c r="U142" s="2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62"/>
      <c r="G143" s="6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2"/>
      <c r="U143" s="2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62"/>
      <c r="G144" s="6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2"/>
      <c r="U144" s="2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62"/>
      <c r="G145" s="6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2"/>
      <c r="U145" s="2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62"/>
      <c r="G146" s="6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2"/>
      <c r="U146" s="2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62"/>
      <c r="G147" s="6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2"/>
      <c r="U147" s="2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62"/>
      <c r="G148" s="6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2"/>
      <c r="U148" s="2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62"/>
      <c r="G149" s="6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2"/>
      <c r="U149" s="2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62"/>
      <c r="G150" s="6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2"/>
      <c r="U150" s="2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62"/>
      <c r="G151" s="6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2"/>
      <c r="U151" s="2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62"/>
      <c r="G152" s="6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2"/>
      <c r="U152" s="2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62"/>
      <c r="G153" s="6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2"/>
      <c r="U153" s="2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62"/>
      <c r="G154" s="6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2"/>
      <c r="U154" s="2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62"/>
      <c r="G155" s="6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2"/>
      <c r="U155" s="2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62"/>
      <c r="G156" s="6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2"/>
      <c r="U156" s="2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62"/>
      <c r="G157" s="6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2"/>
      <c r="U157" s="2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62"/>
      <c r="G158" s="6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2"/>
      <c r="U158" s="2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62"/>
      <c r="G159" s="6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2"/>
      <c r="U159" s="2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62"/>
      <c r="G160" s="6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2"/>
      <c r="U160" s="2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62"/>
      <c r="G161" s="6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2"/>
      <c r="U161" s="2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62"/>
      <c r="G162" s="6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2"/>
      <c r="U162" s="2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62"/>
      <c r="G163" s="6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2"/>
      <c r="U163" s="2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62"/>
      <c r="G164" s="6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2"/>
      <c r="U164" s="2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62"/>
      <c r="G165" s="6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2"/>
      <c r="U165" s="2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62"/>
      <c r="G166" s="6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2"/>
      <c r="U166" s="2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62"/>
      <c r="G167" s="6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2"/>
      <c r="U167" s="2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62"/>
      <c r="G168" s="6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2"/>
      <c r="U168" s="2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62"/>
      <c r="G169" s="6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2"/>
      <c r="U169" s="2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62"/>
      <c r="G170" s="6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2"/>
      <c r="U170" s="2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62"/>
      <c r="G171" s="6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2"/>
      <c r="U171" s="2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62"/>
      <c r="G172" s="6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2"/>
      <c r="U172" s="2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62"/>
      <c r="G173" s="6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2"/>
      <c r="U173" s="2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62"/>
      <c r="G174" s="6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2"/>
      <c r="U174" s="2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62"/>
      <c r="G175" s="6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2"/>
      <c r="U175" s="2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62"/>
      <c r="G176" s="6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2"/>
      <c r="U176" s="2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62"/>
      <c r="G177" s="6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2"/>
      <c r="U177" s="2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62"/>
      <c r="G178" s="6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2"/>
      <c r="U178" s="2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62"/>
      <c r="G179" s="6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2"/>
      <c r="U179" s="2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62"/>
      <c r="G180" s="6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2"/>
      <c r="U180" s="2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62"/>
      <c r="G181" s="6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2"/>
      <c r="U181" s="2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62"/>
      <c r="G182" s="6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2"/>
      <c r="U182" s="2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62"/>
      <c r="G183" s="6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2"/>
      <c r="U183" s="2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62"/>
      <c r="G184" s="6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2"/>
      <c r="U184" s="2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62"/>
      <c r="G185" s="6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2"/>
      <c r="U185" s="2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62"/>
      <c r="G186" s="6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2"/>
      <c r="U186" s="2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62"/>
      <c r="G187" s="6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2"/>
      <c r="U187" s="2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62"/>
      <c r="G188" s="6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2"/>
      <c r="U188" s="2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62"/>
      <c r="G189" s="6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2"/>
      <c r="U189" s="2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62"/>
      <c r="G190" s="6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2"/>
      <c r="U190" s="2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62"/>
      <c r="G191" s="6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2"/>
      <c r="U191" s="2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62"/>
      <c r="G192" s="6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2"/>
      <c r="U192" s="2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62"/>
      <c r="G193" s="6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2"/>
      <c r="U193" s="2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62"/>
      <c r="G194" s="6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2"/>
      <c r="U194" s="2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62"/>
      <c r="G195" s="6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2"/>
      <c r="U195" s="2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62"/>
      <c r="G196" s="6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2"/>
      <c r="U196" s="2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62"/>
      <c r="G197" s="6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2"/>
      <c r="U197" s="2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62"/>
      <c r="G198" s="6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2"/>
      <c r="U198" s="2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62"/>
      <c r="G199" s="6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2"/>
      <c r="U199" s="2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62"/>
      <c r="G200" s="6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2"/>
      <c r="U200" s="2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62"/>
      <c r="G201" s="6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2"/>
      <c r="U201" s="2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62"/>
      <c r="G202" s="6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2"/>
      <c r="U202" s="2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62"/>
      <c r="G203" s="6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2"/>
      <c r="U203" s="2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62"/>
      <c r="G204" s="6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2"/>
      <c r="U204" s="2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62"/>
      <c r="G205" s="6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2"/>
      <c r="U205" s="2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62"/>
      <c r="G206" s="6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2"/>
      <c r="U206" s="2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62"/>
      <c r="G207" s="6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2"/>
      <c r="U207" s="2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62"/>
      <c r="G208" s="6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2"/>
      <c r="U208" s="2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62"/>
      <c r="G209" s="6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2"/>
      <c r="U209" s="2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62"/>
      <c r="G210" s="6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2"/>
      <c r="U210" s="2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62"/>
      <c r="G211" s="6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2"/>
      <c r="U211" s="2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62"/>
      <c r="G212" s="6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2"/>
      <c r="U212" s="2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62"/>
      <c r="G213" s="6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2"/>
      <c r="U213" s="2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62"/>
      <c r="G214" s="6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2"/>
      <c r="U214" s="2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62"/>
      <c r="G215" s="6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2"/>
      <c r="U215" s="2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62"/>
      <c r="G216" s="6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2"/>
      <c r="U216" s="2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62"/>
      <c r="G217" s="6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2"/>
      <c r="U217" s="2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62"/>
      <c r="G218" s="6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2"/>
      <c r="U218" s="2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62"/>
      <c r="G219" s="6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2"/>
      <c r="U219" s="2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62"/>
      <c r="G220" s="6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2"/>
      <c r="U220" s="2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62"/>
      <c r="G221" s="6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2"/>
      <c r="U221" s="2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62"/>
      <c r="G222" s="6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2"/>
      <c r="U222" s="2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62"/>
      <c r="G223" s="6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2"/>
      <c r="U223" s="2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62"/>
      <c r="G224" s="6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2"/>
      <c r="U224" s="2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62"/>
      <c r="G225" s="6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2"/>
      <c r="U225" s="2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62"/>
      <c r="G226" s="6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2"/>
      <c r="U226" s="2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62"/>
      <c r="G227" s="6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2"/>
      <c r="U227" s="2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70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70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70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70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70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70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70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70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70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70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70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70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70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70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70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70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70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70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70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70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70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70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70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70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70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70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70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70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70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70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70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70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70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70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70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70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70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70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70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70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70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70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70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70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70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70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70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70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70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70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70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70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70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70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70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70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70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70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70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70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70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70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70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70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70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70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70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70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70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70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70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70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70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70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70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70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70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70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70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70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70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70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70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70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70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70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70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70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70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70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70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70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70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70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70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70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70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70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70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70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70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70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70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70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70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70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70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70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70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70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70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70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70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70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70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70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70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70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70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70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70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70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70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70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70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70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70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70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70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70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70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70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70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70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70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70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70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70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70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70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70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70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70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70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70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70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70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70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70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70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70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70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70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70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70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70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70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70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70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70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70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70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70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70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70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70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70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70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70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70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70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70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70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70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70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70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70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70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70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7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70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70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70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70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70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70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70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70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70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70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7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7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70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70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70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70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70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70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70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70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70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70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70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70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70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70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70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70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70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70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70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70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70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70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70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70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70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70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70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70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70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70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70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70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70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70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70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70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70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70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70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70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70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70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70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70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70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70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70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70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70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70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70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70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70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70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70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70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70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70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70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70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70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70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70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70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70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70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70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70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70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70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70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70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70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70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70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70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70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70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70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70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70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70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70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70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70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70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70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70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70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70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70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70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70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70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70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70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70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70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70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70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70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70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70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70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70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70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70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70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70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70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70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70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70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70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70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70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70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70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70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70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70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70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70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70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70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70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70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70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70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70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70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70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70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70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70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70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70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70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70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70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70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70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70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70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70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70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70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70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70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70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70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70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70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70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70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70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70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70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70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70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70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70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70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70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70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70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70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70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70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70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70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70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70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70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70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70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70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70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70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70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70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70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70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70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70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70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70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70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70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70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70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70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70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70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70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70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70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70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70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70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70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70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70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70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70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70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70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70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70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70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70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70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70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70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70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70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70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70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70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70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70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70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70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70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70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70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70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70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70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70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70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70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70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70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70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70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70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70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70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70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70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70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70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70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70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70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70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70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70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70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70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70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70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70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70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70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70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70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70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70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70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70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70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70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70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70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70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70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70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70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70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70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70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70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70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70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70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70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70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70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70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70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70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70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70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70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70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70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70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70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70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70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70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70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70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70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70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70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70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70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70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70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70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70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70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70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70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70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70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70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70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70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70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70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70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70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70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70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70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70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70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70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70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70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70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70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70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70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70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70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70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70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70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70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70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70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70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70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70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70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70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70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70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70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70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70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70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70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70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70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70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70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70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70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70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70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70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70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70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70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70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70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70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70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70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70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70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70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70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70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70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70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70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70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70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70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70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70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70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70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70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70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70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70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70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70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70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70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70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70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70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70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70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70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70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70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70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70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70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70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70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70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70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70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70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70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70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70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70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70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70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70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70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70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70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70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70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70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70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70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70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70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70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70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70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70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70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70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70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70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70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70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70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70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70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70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70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70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70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70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70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70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70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70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70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70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70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70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70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70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70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70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70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70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70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70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70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70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70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70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70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70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70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70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70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70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70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70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70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70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70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70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70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70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70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70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70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70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70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70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70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70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70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70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70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70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70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70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70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70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70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70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70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70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70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70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70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70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70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70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70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70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70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70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70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70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70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70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70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70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70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70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70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70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70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70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70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70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70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70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70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70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70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70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70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70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70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70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70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70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70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70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70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70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70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70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70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70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70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70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70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70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70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70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70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70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70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70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70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70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70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70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70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70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70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70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70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70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70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70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70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70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70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70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70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70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70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70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70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70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70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70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70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70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70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70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70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70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70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70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70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70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3"/>
      <c r="B1002" s="3"/>
      <c r="C1002" s="3"/>
      <c r="D1002" s="3"/>
      <c r="E1002" s="3"/>
      <c r="F1002" s="3"/>
      <c r="G1002" s="70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3"/>
      <c r="B1003" s="3"/>
      <c r="C1003" s="3"/>
      <c r="D1003" s="3"/>
      <c r="E1003" s="3"/>
      <c r="F1003" s="3"/>
      <c r="G1003" s="70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>
      <c r="A1004" s="3"/>
      <c r="B1004" s="3"/>
      <c r="C1004" s="3"/>
      <c r="D1004" s="3"/>
      <c r="E1004" s="3"/>
      <c r="F1004" s="3"/>
      <c r="G1004" s="70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>
      <c r="A1005" s="3"/>
      <c r="B1005" s="3"/>
      <c r="C1005" s="3"/>
      <c r="D1005" s="3"/>
      <c r="E1005" s="3"/>
      <c r="F1005" s="3"/>
      <c r="G1005" s="70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>
      <c r="A1006" s="3"/>
      <c r="B1006" s="3"/>
      <c r="C1006" s="3"/>
      <c r="D1006" s="3"/>
      <c r="E1006" s="3"/>
      <c r="F1006" s="3"/>
      <c r="G1006" s="70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>
      <c r="A1007" s="3"/>
      <c r="B1007" s="3"/>
      <c r="C1007" s="3"/>
      <c r="D1007" s="3"/>
      <c r="E1007" s="3"/>
      <c r="F1007" s="3"/>
      <c r="G1007" s="70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</sheetData>
  <mergeCells count="26">
    <mergeCell ref="E10:E11"/>
    <mergeCell ref="F10:F11"/>
    <mergeCell ref="C24:C25"/>
    <mergeCell ref="D24:D25"/>
    <mergeCell ref="G10:G11"/>
    <mergeCell ref="H10:H11"/>
    <mergeCell ref="I10:I11"/>
    <mergeCell ref="J10:L10"/>
    <mergeCell ref="M10:M11"/>
    <mergeCell ref="N10:N11"/>
    <mergeCell ref="O10:Q10"/>
    <mergeCell ref="R10:R11"/>
    <mergeCell ref="S10:S11"/>
    <mergeCell ref="T10:T11"/>
    <mergeCell ref="W10:W11"/>
    <mergeCell ref="X10:X11"/>
    <mergeCell ref="Y10:Y11"/>
    <mergeCell ref="Z10:Z11"/>
    <mergeCell ref="A7:U7"/>
    <mergeCell ref="A8:E8"/>
    <mergeCell ref="J8:L8"/>
    <mergeCell ref="A10:A11"/>
    <mergeCell ref="B10:B11"/>
    <mergeCell ref="C10:C11"/>
    <mergeCell ref="D10:D11"/>
    <mergeCell ref="U10:U11"/>
  </mergeCells>
  <conditionalFormatting sqref="A22:B26 C22:D23 E22:Z26">
    <cfRule type="notContainsBlanks" dxfId="3" priority="1">
      <formula>LEN(TRIM(A22))&gt;0</formula>
    </cfRule>
  </conditionalFormatting>
  <drawing r:id="rId1"/>
  <tableParts count="1">
    <tablePart r:id="rId3"/>
  </tableParts>
</worksheet>
</file>