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ong dan" sheetId="1" state="visible" r:id="rId1"/>
    <sheet xmlns:r="http://schemas.openxmlformats.org/officeDocument/2006/relationships" name="Tham so" sheetId="2" state="visible" r:id="rId2"/>
    <sheet xmlns:r="http://schemas.openxmlformats.org/officeDocument/2006/relationships" name="Ke hoach mua hang" sheetId="3" state="visible" r:id="rId3"/>
    <sheet xmlns:r="http://schemas.openxmlformats.org/officeDocument/2006/relationships" name="Ngan sach theo thang"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b val="1"/>
    </font>
    <font/>
    <font>
      <b val="1"/>
      <sz val="13"/>
    </font>
    <font>
      <b val="1"/>
      <sz val="14"/>
    </font>
    <font>
      <b val="1"/>
      <sz val="9"/>
    </font>
    <font>
      <b val="1"/>
      <color rgb="009C0006"/>
      <sz val="9"/>
    </font>
  </fonts>
  <fills count="6">
    <fill>
      <patternFill/>
    </fill>
    <fill>
      <patternFill patternType="gray125"/>
    </fill>
    <fill>
      <patternFill patternType="solid">
        <fgColor rgb="00DCE6F1"/>
      </patternFill>
    </fill>
    <fill>
      <patternFill patternType="solid">
        <fgColor rgb="00FFF2CC"/>
      </patternFill>
    </fill>
    <fill>
      <patternFill patternType="solid">
        <fgColor rgb="00C6E0B4"/>
      </patternFill>
    </fill>
    <fill>
      <patternFill patternType="solid">
        <fgColor rgb="00FFC7CE"/>
      </patternFill>
    </fill>
  </fills>
  <borders count="6">
    <border>
      <left/>
      <right/>
      <top/>
      <bottom/>
      <diagonal/>
    </border>
    <border>
      <left style="thin"/>
      <right style="thin"/>
      <top style="thin"/>
      <bottom style="thin"/>
    </border>
    <border>
      <left/>
      <right/>
      <top style="thin"/>
      <bottom/>
      <diagonal/>
    </border>
    <border>
      <left/>
      <right style="thin"/>
      <top style="thin"/>
      <bottom/>
      <diagonal/>
    </border>
    <border>
      <left/>
      <right/>
      <top style="thin"/>
      <bottom style="thin"/>
      <diagonal/>
    </border>
    <border>
      <left/>
      <right style="thin"/>
      <top style="thin"/>
      <bottom style="thin"/>
      <diagonal/>
    </border>
  </borders>
  <cellStyleXfs count="1">
    <xf numFmtId="0" fontId="0" fillId="0" borderId="0"/>
  </cellStyleXfs>
  <cellXfs count="24">
    <xf numFmtId="0" fontId="0" fillId="0" borderId="0" pivotButton="0" quotePrefix="0" xfId="0"/>
    <xf numFmtId="0" fontId="3" fillId="0" borderId="0" pivotButton="0" quotePrefix="0" xfId="0"/>
    <xf numFmtId="0" fontId="0" fillId="0" borderId="0" applyAlignment="1" pivotButton="0" quotePrefix="0" xfId="0">
      <alignment vertical="top" wrapText="1"/>
    </xf>
    <xf numFmtId="0" fontId="2" fillId="0" borderId="0" pivotButton="0" quotePrefix="0" xfId="0"/>
    <xf numFmtId="3" fontId="1" fillId="0" borderId="0" applyAlignment="1" pivotButton="0" quotePrefix="0" xfId="0">
      <alignment vertical="top" wrapText="1"/>
    </xf>
    <xf numFmtId="0" fontId="1" fillId="0" borderId="0" pivotButton="0" quotePrefix="0" xfId="0"/>
    <xf numFmtId="0" fontId="4" fillId="0" borderId="0" applyAlignment="1" pivotButton="0" quotePrefix="0" xfId="0">
      <alignment horizontal="center" vertical="center" wrapText="1"/>
    </xf>
    <xf numFmtId="0" fontId="0" fillId="0" borderId="0" applyAlignment="1" pivotButton="0" quotePrefix="0" xfId="0">
      <alignment horizontal="center" vertical="center" wrapText="1"/>
    </xf>
    <xf numFmtId="0" fontId="5" fillId="2" borderId="1" applyAlignment="1" pivotButton="0" quotePrefix="0" xfId="0">
      <alignment horizontal="center" vertical="center" wrapText="1"/>
    </xf>
    <xf numFmtId="0" fontId="5" fillId="3" borderId="1" applyAlignment="1" pivotButton="0" quotePrefix="0" xfId="0">
      <alignment horizontal="center" vertical="center" wrapText="1"/>
    </xf>
    <xf numFmtId="0" fontId="5" fillId="4" borderId="1" applyAlignment="1" pivotButton="0" quotePrefix="0" xfId="0">
      <alignment horizontal="center" vertical="center" wrapText="1"/>
    </xf>
    <xf numFmtId="0" fontId="5" fillId="5" borderId="1" applyAlignment="1" pivotButton="0" quotePrefix="0" xfId="0">
      <alignment horizontal="center" vertical="center" wrapText="1"/>
    </xf>
    <xf numFmtId="0" fontId="0" fillId="0" borderId="1" applyAlignment="1" pivotButton="0" quotePrefix="0" xfId="0">
      <alignment horizontal="center" vertical="center" wrapText="1"/>
    </xf>
    <xf numFmtId="0" fontId="0" fillId="0" borderId="1" pivotButton="0" quotePrefix="0" xfId="0"/>
    <xf numFmtId="3" fontId="0" fillId="0" borderId="1" applyAlignment="1" pivotButton="0" quotePrefix="0" xfId="0">
      <alignment horizontal="center" vertical="center" wrapText="1"/>
    </xf>
    <xf numFmtId="3" fontId="0" fillId="0" borderId="1" pivotButton="0" quotePrefix="0" xfId="0"/>
    <xf numFmtId="3" fontId="1" fillId="0" borderId="1" applyAlignment="1" pivotButton="0" quotePrefix="0" xfId="0">
      <alignment horizontal="center" vertical="center" wrapText="1"/>
    </xf>
    <xf numFmtId="164" fontId="0" fillId="0" borderId="1" applyAlignment="1" pivotButton="0" quotePrefix="0" xfId="0">
      <alignment horizontal="center" vertical="center" wrapText="1"/>
    </xf>
    <xf numFmtId="0" fontId="6" fillId="0" borderId="1" applyAlignment="1" pivotButton="0" quotePrefix="0" xfId="0">
      <alignment horizontal="center" vertical="center" wrapText="1"/>
    </xf>
    <xf numFmtId="3" fontId="1" fillId="0" borderId="1" pivotButton="0" quotePrefix="0" xfId="0"/>
    <xf numFmtId="0" fontId="1" fillId="0" borderId="1" pivotButton="0" quotePrefix="0" xfId="0"/>
    <xf numFmtId="0" fontId="3" fillId="0" borderId="0" applyAlignment="1" pivotButton="0" quotePrefix="0" xfId="0">
      <alignment horizontal="center" vertical="center" wrapText="1"/>
    </xf>
    <xf numFmtId="0" fontId="0" fillId="0" borderId="4" pivotButton="0" quotePrefix="0" xfId="0"/>
    <xf numFmtId="0" fontId="0" fillId="0" borderId="5"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00" customWidth="1" min="2" max="2"/>
  </cols>
  <sheetData>
    <row r="1">
      <c r="A1" s="1" t="inlineStr">
        <is>
          <t>HƯỚNG DẪN SỬ DỤNG</t>
        </is>
      </c>
      <c r="B1" s="2" t="inlineStr"/>
    </row>
    <row r="2">
      <c r="A2" s="3" t="inlineStr"/>
      <c r="B2" s="2" t="inlineStr"/>
    </row>
    <row r="3">
      <c r="A3" s="5" t="inlineStr">
        <is>
          <t>THỨ TỰ LÀM</t>
        </is>
      </c>
      <c r="B3" s="2" t="inlineStr"/>
    </row>
    <row r="4">
      <c r="A4" s="3" t="inlineStr">
        <is>
          <t>Bước 1</t>
        </is>
      </c>
      <c r="B4" s="2" t="inlineStr">
        <is>
          <t>Mở sheet 'Tham so', nhập số ngày làm việc trong năm và số ngày an toàn mặc định.</t>
        </is>
      </c>
    </row>
    <row r="5">
      <c r="A5" s="3" t="inlineStr">
        <is>
          <t>Bước 2</t>
        </is>
      </c>
      <c r="B5" s="2" t="inlineStr">
        <is>
          <t>Mở sheet 'Ke hoach mua hang', nhập chín cột màu vàng cho từng mặt hàng.</t>
        </is>
      </c>
    </row>
    <row r="6">
      <c r="A6" s="3" t="inlineStr">
        <is>
          <t>Bước 3</t>
        </is>
      </c>
      <c r="B6" s="2" t="inlineStr">
        <is>
          <t>Đọc cột H (EOQ) và cột N (ROP). Đây là hai con số dùng để ra quyết định mua.</t>
        </is>
      </c>
    </row>
    <row r="7">
      <c r="A7" s="3" t="inlineStr">
        <is>
          <t>Bước 4</t>
        </is>
      </c>
      <c r="B7" s="2" t="inlineStr">
        <is>
          <t>Kiểm tra cột R. Nếu hiện 'KIỂM TRA' thì xem lại tham số chi phí ở cột F và G.</t>
        </is>
      </c>
    </row>
    <row r="8">
      <c r="A8" s="3" t="inlineStr">
        <is>
          <t>Bước 5</t>
        </is>
      </c>
      <c r="B8" s="2" t="inlineStr">
        <is>
          <t>Đọc cột T. Mặt hàng hiện 'ĐẶT NGAY' là mặt hàng tồn đã xuống tới điểm đặt hàng lại.</t>
        </is>
      </c>
    </row>
    <row r="9">
      <c r="A9" s="3" t="inlineStr">
        <is>
          <t>Bước 6</t>
        </is>
      </c>
      <c r="B9" s="2" t="inlineStr">
        <is>
          <t>Mở sheet 'Ngan sach theo thang', phân bổ ngân sách cả năm ra 12 tháng theo kế hoạch sản xuất hoặc bán hàng.</t>
        </is>
      </c>
    </row>
    <row r="10">
      <c r="A10" s="3" t="inlineStr"/>
      <c r="B10" s="2" t="inlineStr"/>
    </row>
    <row r="11">
      <c r="A11" s="5" t="inlineStr">
        <is>
          <t>BỐN PHƯƠNG PHÁP TÍNH LƯỢNG MUA</t>
        </is>
      </c>
      <c r="B11" s="2" t="inlineStr"/>
    </row>
    <row r="12" ht="44" customHeight="1">
      <c r="A12" s="3" t="inlineStr">
        <is>
          <t>1. EOQ, lượng đặt hàng kinh tế</t>
        </is>
      </c>
      <c r="B12" s="2" t="inlineStr">
        <is>
          <t>Tìm lượng đặt mỗi lần sao cho tổng chi phí đặt hàng cộng chi phí lưu kho là thấp nhất. Phù hợp hàng dùng đều, giá không đổi theo lượng mua. File này tính sẵn ở cột H.</t>
        </is>
      </c>
    </row>
    <row r="13" ht="44" customHeight="1">
      <c r="A13" s="3" t="inlineStr">
        <is>
          <t>2. ROP, điểm đặt hàng lại</t>
        </is>
      </c>
      <c r="B13" s="2" t="inlineStr">
        <is>
          <t>Trả lời câu hỏi KHI NÀO đặt, trong khi EOQ trả lời ĐẶT BAO NHIÊU. Hai phương pháp này dùng cùng nhau. File tính ở cột N.</t>
        </is>
      </c>
    </row>
    <row r="14" ht="44" customHeight="1">
      <c r="A14" s="3" t="inlineStr">
        <is>
          <t>3. Min-Max</t>
        </is>
      </c>
      <c r="B14" s="2" t="inlineStr">
        <is>
          <t>Min là ROP, Max là ROP cộng EOQ. Khi tồn xuống Min thì mua bù lên Max. Cách này đơn giản, phù hợp khi không muốn tính lại thường xuyên. File tính Max ở cột O.</t>
        </is>
      </c>
    </row>
    <row r="15" ht="44" customHeight="1">
      <c r="A15" s="3" t="inlineStr">
        <is>
          <t>4. MRP</t>
        </is>
      </c>
      <c r="B15" s="2" t="inlineStr">
        <is>
          <t>Dùng cho sản xuất: tính nhu cầu vật tư từ định mức nguyên vật liệu và kế hoạch sản xuất, không từ nhu cầu quá khứ. Không dùng EOQ cho nhóm vật tư này.</t>
        </is>
      </c>
    </row>
    <row r="16">
      <c r="A16" s="3" t="inlineStr"/>
      <c r="B16" s="2" t="inlineStr"/>
    </row>
    <row r="17">
      <c r="A17" s="5" t="inlineStr">
        <is>
          <t>CHỌN PHƯƠNG PHÁP NÀO</t>
        </is>
      </c>
      <c r="B17" s="2" t="inlineStr"/>
    </row>
    <row r="18">
      <c r="A18" s="3" t="inlineStr">
        <is>
          <t>Hàng dùng đều quanh năm</t>
        </is>
      </c>
      <c r="B18" s="2" t="inlineStr">
        <is>
          <t>EOQ cộng ROP</t>
        </is>
      </c>
    </row>
    <row r="19">
      <c r="A19" s="3" t="inlineStr">
        <is>
          <t>Hàng theo mùa, nhu cầu biến động mạnh</t>
        </is>
      </c>
      <c r="B19" s="2" t="inlineStr">
        <is>
          <t>Không dùng EOQ. Lập kế hoạch theo dự báo từng kỳ</t>
        </is>
      </c>
    </row>
    <row r="20">
      <c r="A20" s="3" t="inlineStr">
        <is>
          <t>Vật tư cho sản xuất theo đơn hàng</t>
        </is>
      </c>
      <c r="B20" s="2" t="inlineStr">
        <is>
          <t>MRP, tính từ định mức và kế hoạch sản xuất</t>
        </is>
      </c>
    </row>
    <row r="21">
      <c r="A21" s="3" t="inlineStr">
        <is>
          <t>Hàng giá trị thấp, số lượng nhiều mã</t>
        </is>
      </c>
      <c r="B21" s="2" t="inlineStr">
        <is>
          <t>Min-Max, vì tính EOQ cho hàng nghìn mã không khả thi</t>
        </is>
      </c>
    </row>
    <row r="22">
      <c r="A22" s="3" t="inlineStr">
        <is>
          <t>Nhà cung cấp có chiết khấu theo lượng</t>
        </is>
      </c>
      <c r="B22" s="2" t="inlineStr">
        <is>
          <t>EOQ chỉ là điểm khởi đầu. Phải so tổng chi phí ở từng mức chiết khấu</t>
        </is>
      </c>
    </row>
    <row r="23">
      <c r="A23" s="3" t="inlineStr"/>
      <c r="B23" s="2" t="inlineStr"/>
    </row>
    <row r="24">
      <c r="A24" s="5" t="inlineStr">
        <is>
          <t>PHÉP KIỂM TRA EOQ</t>
        </is>
      </c>
      <c r="B24" s="2" t="inlineStr"/>
    </row>
    <row r="25" ht="44" customHeight="1">
      <c r="A25" s="3" t="inlineStr"/>
      <c r="B25" s="2" t="inlineStr">
        <is>
          <t>Tại đúng mức EOQ, tổng chi phí đặt hàng trong năm BẰNG tổng chi phí lưu kho trong năm. Đây không phải quy ước mà là tính chất toán học của công thức. Cột R dùng tính chất này để phát hiện tham số nhập sai.</t>
        </is>
      </c>
    </row>
    <row r="26">
      <c r="A26" s="3" t="inlineStr"/>
      <c r="B26" s="2" t="inlineStr"/>
    </row>
    <row r="27">
      <c r="A27" s="5" t="inlineStr">
        <is>
          <t>NHỮNG GÌ FILE NÀY KHÔNG LÀM</t>
        </is>
      </c>
      <c r="B27" s="2" t="inlineStr"/>
    </row>
    <row r="28">
      <c r="A28" s="3" t="inlineStr">
        <is>
          <t>-</t>
        </is>
      </c>
      <c r="B28" s="2" t="inlineStr">
        <is>
          <t>Không xử lý chiết khấu theo lượng mua. Nếu nhà cung cấp có bậc giá, phải so tổng chi phí ở từng bậc bằng tay.</t>
        </is>
      </c>
    </row>
    <row r="29">
      <c r="A29" s="3" t="inlineStr">
        <is>
          <t>-</t>
        </is>
      </c>
      <c r="B29" s="2" t="inlineStr">
        <is>
          <t>Không xử lý nhu cầu theo mùa. EOQ giả định nhu cầu đều trong năm.</t>
        </is>
      </c>
    </row>
    <row r="30">
      <c r="A30" s="3" t="inlineStr">
        <is>
          <t>-</t>
        </is>
      </c>
      <c r="B30" s="2" t="inlineStr">
        <is>
          <t>Không tính nhu cầu vật tư từ định mức sản xuất. Đó là việc của MRP.</t>
        </is>
      </c>
    </row>
    <row r="31">
      <c r="A31" s="3" t="inlineStr">
        <is>
          <t>-</t>
        </is>
      </c>
      <c r="B31" s="2" t="inlineStr">
        <is>
          <t>Không theo dõi hiệu quả nhà cung cấp. Cần bảng đánh giá riêng.</t>
        </is>
      </c>
    </row>
    <row r="32">
      <c r="A32" s="3" t="inlineStr"/>
      <c r="B32" s="2" t="inlineStr"/>
    </row>
    <row r="33" ht="44" customHeight="1">
      <c r="A33" s="3" t="inlineStr"/>
      <c r="B33" s="2" t="inlineStr">
        <is>
          <t>Mẫu mang tính tham khảo. Các tham số chi phí đặt hàng và chi phí lưu kho cần được xác định theo số liệu thực tế của doanh nghiệp, vì EOQ rất nhạy với hai con số này.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6" customWidth="1" min="1" max="1"/>
    <col width="100" customWidth="1" min="2" max="2"/>
  </cols>
  <sheetData>
    <row r="1">
      <c r="A1" s="1" t="inlineStr">
        <is>
          <t>THAM SỐ LẬP KẾ HOẠCH MUA HÀNG</t>
        </is>
      </c>
      <c r="B1" s="2" t="inlineStr"/>
    </row>
    <row r="2">
      <c r="A2" s="3" t="inlineStr"/>
      <c r="B2" s="2" t="inlineStr"/>
    </row>
    <row r="3">
      <c r="A3" s="3" t="inlineStr">
        <is>
          <t>Số ngày làm việc trong năm</t>
        </is>
      </c>
      <c r="B3" s="4" t="n">
        <v>300</v>
      </c>
    </row>
    <row r="4">
      <c r="A4" s="3" t="inlineStr">
        <is>
          <t>Số ngày an toàn mặc định</t>
        </is>
      </c>
      <c r="B4" s="4" t="n">
        <v>5</v>
      </c>
    </row>
    <row r="5">
      <c r="A5" s="3" t="inlineStr">
        <is>
          <t>Kỳ kế hoạch</t>
        </is>
      </c>
      <c r="B5" s="2" t="inlineStr">
        <is>
          <t>Năm 20......</t>
        </is>
      </c>
    </row>
    <row r="6">
      <c r="A6" s="3" t="inlineStr"/>
      <c r="B6" s="2" t="inlineStr"/>
    </row>
    <row r="7">
      <c r="A7" s="5" t="inlineStr">
        <is>
          <t>CÔNG THỨC DÙNG TRONG FILE</t>
        </is>
      </c>
      <c r="B7" s="2" t="inlineStr"/>
    </row>
    <row r="8">
      <c r="A8" s="3" t="inlineStr">
        <is>
          <t>EOQ, lượng đặt hàng kinh tế</t>
        </is>
      </c>
      <c r="B8" s="2">
        <f> CĂN BẬC HAI của (2 x Nhu cầu năm x Chi phí mỗi lần đặt / Chi phí lưu kho 1 đơn vị 1 năm)</f>
        <v/>
      </c>
    </row>
    <row r="9">
      <c r="A9" s="3" t="inlineStr">
        <is>
          <t>Nhu cầu bình quân ngày</t>
        </is>
      </c>
      <c r="B9" s="2">
        <f> Nhu cầu năm / Số ngày làm việc trong năm</f>
        <v/>
      </c>
    </row>
    <row r="10">
      <c r="A10" s="3" t="inlineStr">
        <is>
          <t>Tồn kho an toàn</t>
        </is>
      </c>
      <c r="B10" s="2">
        <f> Nhu cầu bình quân ngày x Số ngày an toàn</f>
        <v/>
      </c>
    </row>
    <row r="11">
      <c r="A11" s="3" t="inlineStr">
        <is>
          <t>ROP, điểm đặt hàng lại</t>
        </is>
      </c>
      <c r="B11" s="2">
        <f> Nhu cầu bình quân ngày x Thời gian chờ + Tồn kho an toàn</f>
        <v/>
      </c>
    </row>
    <row r="12">
      <c r="A12" s="3" t="inlineStr">
        <is>
          <t>Mức tồn tối đa (Max)</t>
        </is>
      </c>
      <c r="B12" s="2">
        <f> ROP + EOQ</f>
        <v/>
      </c>
    </row>
    <row r="13">
      <c r="A13" s="3" t="inlineStr"/>
      <c r="B13" s="2" t="inlineStr"/>
    </row>
    <row r="14">
      <c r="A14" s="5" t="inlineStr">
        <is>
          <t>TÍNH CHẤT ĐÁNG BIẾT CỦA EOQ</t>
        </is>
      </c>
      <c r="B14" s="2" t="inlineStr"/>
    </row>
    <row r="15" ht="46" customHeight="1">
      <c r="A15" s="3" t="inlineStr"/>
      <c r="B15" s="2" t="inlineStr">
        <is>
          <t>Tại đúng mức EOQ, tổng chi phí đặt hàng trong năm BẰNG tổng chi phí lưu kho trong năm. Hai cột N và O của sheet kế hoạch dùng tính chất này làm phép kiểm tra: nếu hai số lệch nhau nhiều thì EOQ đã nhập sai tham số.</t>
        </is>
      </c>
    </row>
    <row r="16">
      <c r="A16" s="3" t="inlineStr"/>
      <c r="B16" s="2" t="inlineStr"/>
    </row>
    <row r="17">
      <c r="A17" s="5" t="inlineStr">
        <is>
          <t>LƯU Ý</t>
        </is>
      </c>
      <c r="B17" s="2" t="inlineStr"/>
    </row>
    <row r="18">
      <c r="A18" s="3" t="inlineStr"/>
      <c r="B18" s="2" t="inlineStr">
        <is>
          <t>EOQ giả định nhu cầu đều và giá không đổi theo lượng mua. Nếu nhà cung cấp có chiết khấu theo lượng, hoặc nhu cầu theo mùa, thì EOQ chỉ là điểm khởi đầu, phải điều chỉnh theo điều kiện thực tế.</t>
        </is>
      </c>
    </row>
    <row r="19" ht="46" customHeight="1"/>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Y31"/>
  <sheetViews>
    <sheetView workbookViewId="0">
      <pane xSplit="4" ySplit="4" topLeftCell="E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11" customWidth="1" min="2" max="2"/>
    <col width="24" customWidth="1" min="3" max="3"/>
    <col width="7" customWidth="1" min="4" max="4"/>
    <col width="11" customWidth="1" min="5" max="5"/>
    <col width="13" customWidth="1" min="6" max="6"/>
    <col width="14" customWidth="1" min="7" max="7"/>
    <col width="11" customWidth="1" min="8" max="8"/>
    <col width="11" customWidth="1" min="9" max="9"/>
    <col width="12" customWidth="1" min="10" max="10"/>
    <col width="12" customWidth="1" min="11" max="11"/>
    <col width="10" customWidth="1" min="12" max="12"/>
    <col width="11" customWidth="1" min="13" max="13"/>
    <col width="12" customWidth="1" min="14" max="14"/>
    <col width="11" customWidth="1" min="15" max="15"/>
    <col width="14" customWidth="1" min="16" max="16"/>
    <col width="14" customWidth="1" min="17" max="17"/>
    <col width="10" customWidth="1" min="18" max="18"/>
    <col width="11" customWidth="1" min="19" max="19"/>
    <col width="11" customWidth="1" min="20" max="20"/>
    <col width="12" customWidth="1" min="21" max="21"/>
    <col width="13" customWidth="1" min="22" max="22"/>
    <col width="14" customWidth="1" min="23" max="23"/>
    <col width="18" customWidth="1" min="24" max="24"/>
    <col width="13" customWidth="1" min="25" max="25"/>
  </cols>
  <sheetData>
    <row r="1">
      <c r="A1" s="6" t="inlineStr">
        <is>
          <t>KẾ HOẠCH MUA HÀNG</t>
        </is>
      </c>
    </row>
    <row r="2">
      <c r="A2" s="7" t="inlineStr">
        <is>
          <t>Kỳ: ......................   Bộ phận: ......................   Ô màu vàng là ô cần nhập, ô màu xanh là kết quả chính</t>
        </is>
      </c>
    </row>
    <row r="4" ht="42" customHeight="1">
      <c r="A4" s="8" t="inlineStr">
        <is>
          <t>STT</t>
        </is>
      </c>
      <c r="B4" s="9" t="inlineStr">
        <is>
          <t>Mã hàng</t>
        </is>
      </c>
      <c r="C4" s="9" t="inlineStr">
        <is>
          <t>Tên hàng hóa, vật tư</t>
        </is>
      </c>
      <c r="D4" s="9" t="inlineStr">
        <is>
          <t>ĐVT</t>
        </is>
      </c>
      <c r="E4" s="9" t="inlineStr">
        <is>
          <t>Nhu cầu
năm</t>
        </is>
      </c>
      <c r="F4" s="9" t="inlineStr">
        <is>
          <t>Chi phí mỗi
lần đặt hàng</t>
        </is>
      </c>
      <c r="G4" s="9" t="inlineStr">
        <is>
          <t>Chi phí lưu kho
1 đv 1 năm</t>
        </is>
      </c>
      <c r="H4" s="10" t="inlineStr">
        <is>
          <t>EOQ
lượng đặt</t>
        </is>
      </c>
      <c r="I4" s="8" t="inlineStr">
        <is>
          <t>Số lần đặt
trong năm</t>
        </is>
      </c>
      <c r="J4" s="8" t="inlineStr">
        <is>
          <t>Nhu cầu
bình quân ngày</t>
        </is>
      </c>
      <c r="K4" s="9" t="inlineStr">
        <is>
          <t>Thời gian chờ
(ngày)</t>
        </is>
      </c>
      <c r="L4" s="9" t="inlineStr">
        <is>
          <t>Số ngày
an toàn</t>
        </is>
      </c>
      <c r="M4" s="8" t="inlineStr">
        <is>
          <t>Tồn kho
an toàn</t>
        </is>
      </c>
      <c r="N4" s="10" t="inlineStr">
        <is>
          <t>ROP
điểm đặt lại</t>
        </is>
      </c>
      <c r="O4" s="8" t="inlineStr">
        <is>
          <t>Mức tồn
tối đa</t>
        </is>
      </c>
      <c r="P4" s="8" t="inlineStr">
        <is>
          <t>Chi phí đặt hàng
cả năm</t>
        </is>
      </c>
      <c r="Q4" s="8" t="inlineStr">
        <is>
          <t>Chi phí lưu kho
cả năm</t>
        </is>
      </c>
      <c r="R4" s="11" t="inlineStr">
        <is>
          <t>Lệch
2 chi phí</t>
        </is>
      </c>
      <c r="S4" s="9" t="inlineStr">
        <is>
          <t>Tồn kho
hiện tại</t>
        </is>
      </c>
      <c r="T4" s="11" t="inlineStr">
        <is>
          <t>Cần đặt
ngay?</t>
        </is>
      </c>
      <c r="U4" s="9" t="inlineStr">
        <is>
          <t>Đơn giá</t>
        </is>
      </c>
      <c r="V4" s="8" t="inlineStr">
        <is>
          <t>Giá trị 1
đơn hàng</t>
        </is>
      </c>
      <c r="W4" s="10" t="inlineStr">
        <is>
          <t>Ngân sách
cả năm</t>
        </is>
      </c>
      <c r="X4" s="9" t="inlineStr">
        <is>
          <t>Nhà cung cấp
dự kiến</t>
        </is>
      </c>
      <c r="Y4" s="9" t="inlineStr">
        <is>
          <t>Người
phụ trách</t>
        </is>
      </c>
    </row>
    <row r="5">
      <c r="A5" s="12" t="n">
        <v>1</v>
      </c>
      <c r="B5" s="13" t="n"/>
      <c r="C5" s="13" t="n"/>
      <c r="D5" s="13" t="n"/>
      <c r="E5" s="14" t="n"/>
      <c r="F5" s="15" t="n"/>
      <c r="G5" s="15" t="n"/>
      <c r="H5" s="16">
        <f>IF(OR(E5="",F5="",G5="",G5=0),"",ROUND(SQRT(2*E5*F5/G5),0))</f>
        <v/>
      </c>
      <c r="I5" s="17">
        <f>IF(OR(H5="",H5=0),"",ROUND(E5/H5,1))</f>
        <v/>
      </c>
      <c r="J5" s="17">
        <f>IF(E5="","",ROUND(E5/'Tham so'!$B$3,2))</f>
        <v/>
      </c>
      <c r="K5" s="12" t="n"/>
      <c r="L5" s="12">
        <f>'Tham so'!$B$4</f>
        <v/>
      </c>
      <c r="M5" s="14">
        <f>IF(J5="","",ROUND(J5*L5,0))</f>
        <v/>
      </c>
      <c r="N5" s="16">
        <f>IF(OR(J5="",K5=""),"",ROUND(J5*K5+M5,0))</f>
        <v/>
      </c>
      <c r="O5" s="14">
        <f>IF(OR(N5="",H5=""),"",N5+H5)</f>
        <v/>
      </c>
      <c r="P5" s="15">
        <f>IF(I5="","",ROUND(I5*F5,0))</f>
        <v/>
      </c>
      <c r="Q5" s="15">
        <f>IF(H5="","",ROUND(H5/2*G5,0))</f>
        <v/>
      </c>
      <c r="R5" s="18">
        <f>IF(OR(P5="",Q5=""),"",IF(ABS(P5-Q5)/MAX(P5,1)&gt;0.1,"KIỂM TRA","OK"))</f>
        <v/>
      </c>
      <c r="S5" s="14" t="n"/>
      <c r="T5" s="18">
        <f>IF(OR(S5="",N5=""),"",IF(S5&lt;=N5,"ĐẶT NGAY",""))</f>
        <v/>
      </c>
      <c r="U5" s="15" t="n"/>
      <c r="V5" s="15">
        <f>IF(OR(H5="",U5=""),"",ROUND(H5*U5,0))</f>
        <v/>
      </c>
      <c r="W5" s="19">
        <f>IF(OR(E5="",U5=""),"",ROUND(E5*U5,0))</f>
        <v/>
      </c>
      <c r="X5" s="13" t="n"/>
      <c r="Y5" s="13" t="n"/>
    </row>
    <row r="6">
      <c r="A6" s="12" t="n">
        <v>2</v>
      </c>
      <c r="B6" s="13" t="n"/>
      <c r="C6" s="13" t="n"/>
      <c r="D6" s="13" t="n"/>
      <c r="E6" s="14" t="n"/>
      <c r="F6" s="15" t="n"/>
      <c r="G6" s="15" t="n"/>
      <c r="H6" s="16">
        <f>IF(OR(E6="",F6="",G6="",G6=0),"",ROUND(SQRT(2*E6*F6/G6),0))</f>
        <v/>
      </c>
      <c r="I6" s="17">
        <f>IF(OR(H6="",H6=0),"",ROUND(E6/H6,1))</f>
        <v/>
      </c>
      <c r="J6" s="17">
        <f>IF(E6="","",ROUND(E6/'Tham so'!$B$3,2))</f>
        <v/>
      </c>
      <c r="K6" s="12" t="n"/>
      <c r="L6" s="12">
        <f>'Tham so'!$B$4</f>
        <v/>
      </c>
      <c r="M6" s="14">
        <f>IF(J6="","",ROUND(J6*L6,0))</f>
        <v/>
      </c>
      <c r="N6" s="16">
        <f>IF(OR(J6="",K6=""),"",ROUND(J6*K6+M6,0))</f>
        <v/>
      </c>
      <c r="O6" s="14">
        <f>IF(OR(N6="",H6=""),"",N6+H6)</f>
        <v/>
      </c>
      <c r="P6" s="15">
        <f>IF(I6="","",ROUND(I6*F6,0))</f>
        <v/>
      </c>
      <c r="Q6" s="15">
        <f>IF(H6="","",ROUND(H6/2*G6,0))</f>
        <v/>
      </c>
      <c r="R6" s="18">
        <f>IF(OR(P6="",Q6=""),"",IF(ABS(P6-Q6)/MAX(P6,1)&gt;0.1,"KIỂM TRA","OK"))</f>
        <v/>
      </c>
      <c r="S6" s="14" t="n"/>
      <c r="T6" s="18">
        <f>IF(OR(S6="",N6=""),"",IF(S6&lt;=N6,"ĐẶT NGAY",""))</f>
        <v/>
      </c>
      <c r="U6" s="15" t="n"/>
      <c r="V6" s="15">
        <f>IF(OR(H6="",U6=""),"",ROUND(H6*U6,0))</f>
        <v/>
      </c>
      <c r="W6" s="19">
        <f>IF(OR(E6="",U6=""),"",ROUND(E6*U6,0))</f>
        <v/>
      </c>
      <c r="X6" s="13" t="n"/>
      <c r="Y6" s="13" t="n"/>
    </row>
    <row r="7">
      <c r="A7" s="12" t="n">
        <v>3</v>
      </c>
      <c r="B7" s="13" t="n"/>
      <c r="C7" s="13" t="n"/>
      <c r="D7" s="13" t="n"/>
      <c r="E7" s="14" t="n"/>
      <c r="F7" s="15" t="n"/>
      <c r="G7" s="15" t="n"/>
      <c r="H7" s="16">
        <f>IF(OR(E7="",F7="",G7="",G7=0),"",ROUND(SQRT(2*E7*F7/G7),0))</f>
        <v/>
      </c>
      <c r="I7" s="17">
        <f>IF(OR(H7="",H7=0),"",ROUND(E7/H7,1))</f>
        <v/>
      </c>
      <c r="J7" s="17">
        <f>IF(E7="","",ROUND(E7/'Tham so'!$B$3,2))</f>
        <v/>
      </c>
      <c r="K7" s="12" t="n"/>
      <c r="L7" s="12">
        <f>'Tham so'!$B$4</f>
        <v/>
      </c>
      <c r="M7" s="14">
        <f>IF(J7="","",ROUND(J7*L7,0))</f>
        <v/>
      </c>
      <c r="N7" s="16">
        <f>IF(OR(J7="",K7=""),"",ROUND(J7*K7+M7,0))</f>
        <v/>
      </c>
      <c r="O7" s="14">
        <f>IF(OR(N7="",H7=""),"",N7+H7)</f>
        <v/>
      </c>
      <c r="P7" s="15">
        <f>IF(I7="","",ROUND(I7*F7,0))</f>
        <v/>
      </c>
      <c r="Q7" s="15">
        <f>IF(H7="","",ROUND(H7/2*G7,0))</f>
        <v/>
      </c>
      <c r="R7" s="18">
        <f>IF(OR(P7="",Q7=""),"",IF(ABS(P7-Q7)/MAX(P7,1)&gt;0.1,"KIỂM TRA","OK"))</f>
        <v/>
      </c>
      <c r="S7" s="14" t="n"/>
      <c r="T7" s="18">
        <f>IF(OR(S7="",N7=""),"",IF(S7&lt;=N7,"ĐẶT NGAY",""))</f>
        <v/>
      </c>
      <c r="U7" s="15" t="n"/>
      <c r="V7" s="15">
        <f>IF(OR(H7="",U7=""),"",ROUND(H7*U7,0))</f>
        <v/>
      </c>
      <c r="W7" s="19">
        <f>IF(OR(E7="",U7=""),"",ROUND(E7*U7,0))</f>
        <v/>
      </c>
      <c r="X7" s="13" t="n"/>
      <c r="Y7" s="13" t="n"/>
    </row>
    <row r="8">
      <c r="A8" s="12" t="n">
        <v>4</v>
      </c>
      <c r="B8" s="13" t="n"/>
      <c r="C8" s="13" t="n"/>
      <c r="D8" s="13" t="n"/>
      <c r="E8" s="14" t="n"/>
      <c r="F8" s="15" t="n"/>
      <c r="G8" s="15" t="n"/>
      <c r="H8" s="16">
        <f>IF(OR(E8="",F8="",G8="",G8=0),"",ROUND(SQRT(2*E8*F8/G8),0))</f>
        <v/>
      </c>
      <c r="I8" s="17">
        <f>IF(OR(H8="",H8=0),"",ROUND(E8/H8,1))</f>
        <v/>
      </c>
      <c r="J8" s="17">
        <f>IF(E8="","",ROUND(E8/'Tham so'!$B$3,2))</f>
        <v/>
      </c>
      <c r="K8" s="12" t="n"/>
      <c r="L8" s="12">
        <f>'Tham so'!$B$4</f>
        <v/>
      </c>
      <c r="M8" s="14">
        <f>IF(J8="","",ROUND(J8*L8,0))</f>
        <v/>
      </c>
      <c r="N8" s="16">
        <f>IF(OR(J8="",K8=""),"",ROUND(J8*K8+M8,0))</f>
        <v/>
      </c>
      <c r="O8" s="14">
        <f>IF(OR(N8="",H8=""),"",N8+H8)</f>
        <v/>
      </c>
      <c r="P8" s="15">
        <f>IF(I8="","",ROUND(I8*F8,0))</f>
        <v/>
      </c>
      <c r="Q8" s="15">
        <f>IF(H8="","",ROUND(H8/2*G8,0))</f>
        <v/>
      </c>
      <c r="R8" s="18">
        <f>IF(OR(P8="",Q8=""),"",IF(ABS(P8-Q8)/MAX(P8,1)&gt;0.1,"KIỂM TRA","OK"))</f>
        <v/>
      </c>
      <c r="S8" s="14" t="n"/>
      <c r="T8" s="18">
        <f>IF(OR(S8="",N8=""),"",IF(S8&lt;=N8,"ĐẶT NGAY",""))</f>
        <v/>
      </c>
      <c r="U8" s="15" t="n"/>
      <c r="V8" s="15">
        <f>IF(OR(H8="",U8=""),"",ROUND(H8*U8,0))</f>
        <v/>
      </c>
      <c r="W8" s="19">
        <f>IF(OR(E8="",U8=""),"",ROUND(E8*U8,0))</f>
        <v/>
      </c>
      <c r="X8" s="13" t="n"/>
      <c r="Y8" s="13" t="n"/>
    </row>
    <row r="9">
      <c r="A9" s="12" t="n">
        <v>5</v>
      </c>
      <c r="B9" s="13" t="n"/>
      <c r="C9" s="13" t="n"/>
      <c r="D9" s="13" t="n"/>
      <c r="E9" s="14" t="n"/>
      <c r="F9" s="15" t="n"/>
      <c r="G9" s="15" t="n"/>
      <c r="H9" s="16">
        <f>IF(OR(E9="",F9="",G9="",G9=0),"",ROUND(SQRT(2*E9*F9/G9),0))</f>
        <v/>
      </c>
      <c r="I9" s="17">
        <f>IF(OR(H9="",H9=0),"",ROUND(E9/H9,1))</f>
        <v/>
      </c>
      <c r="J9" s="17">
        <f>IF(E9="","",ROUND(E9/'Tham so'!$B$3,2))</f>
        <v/>
      </c>
      <c r="K9" s="12" t="n"/>
      <c r="L9" s="12">
        <f>'Tham so'!$B$4</f>
        <v/>
      </c>
      <c r="M9" s="14">
        <f>IF(J9="","",ROUND(J9*L9,0))</f>
        <v/>
      </c>
      <c r="N9" s="16">
        <f>IF(OR(J9="",K9=""),"",ROUND(J9*K9+M9,0))</f>
        <v/>
      </c>
      <c r="O9" s="14">
        <f>IF(OR(N9="",H9=""),"",N9+H9)</f>
        <v/>
      </c>
      <c r="P9" s="15">
        <f>IF(I9="","",ROUND(I9*F9,0))</f>
        <v/>
      </c>
      <c r="Q9" s="15">
        <f>IF(H9="","",ROUND(H9/2*G9,0))</f>
        <v/>
      </c>
      <c r="R9" s="18">
        <f>IF(OR(P9="",Q9=""),"",IF(ABS(P9-Q9)/MAX(P9,1)&gt;0.1,"KIỂM TRA","OK"))</f>
        <v/>
      </c>
      <c r="S9" s="14" t="n"/>
      <c r="T9" s="18">
        <f>IF(OR(S9="",N9=""),"",IF(S9&lt;=N9,"ĐẶT NGAY",""))</f>
        <v/>
      </c>
      <c r="U9" s="15" t="n"/>
      <c r="V9" s="15">
        <f>IF(OR(H9="",U9=""),"",ROUND(H9*U9,0))</f>
        <v/>
      </c>
      <c r="W9" s="19">
        <f>IF(OR(E9="",U9=""),"",ROUND(E9*U9,0))</f>
        <v/>
      </c>
      <c r="X9" s="13" t="n"/>
      <c r="Y9" s="13" t="n"/>
    </row>
    <row r="10">
      <c r="A10" s="12" t="n">
        <v>6</v>
      </c>
      <c r="B10" s="13" t="n"/>
      <c r="C10" s="13" t="n"/>
      <c r="D10" s="13" t="n"/>
      <c r="E10" s="14" t="n"/>
      <c r="F10" s="15" t="n"/>
      <c r="G10" s="15" t="n"/>
      <c r="H10" s="16">
        <f>IF(OR(E10="",F10="",G10="",G10=0),"",ROUND(SQRT(2*E10*F10/G10),0))</f>
        <v/>
      </c>
      <c r="I10" s="17">
        <f>IF(OR(H10="",H10=0),"",ROUND(E10/H10,1))</f>
        <v/>
      </c>
      <c r="J10" s="17">
        <f>IF(E10="","",ROUND(E10/'Tham so'!$B$3,2))</f>
        <v/>
      </c>
      <c r="K10" s="12" t="n"/>
      <c r="L10" s="12">
        <f>'Tham so'!$B$4</f>
        <v/>
      </c>
      <c r="M10" s="14">
        <f>IF(J10="","",ROUND(J10*L10,0))</f>
        <v/>
      </c>
      <c r="N10" s="16">
        <f>IF(OR(J10="",K10=""),"",ROUND(J10*K10+M10,0))</f>
        <v/>
      </c>
      <c r="O10" s="14">
        <f>IF(OR(N10="",H10=""),"",N10+H10)</f>
        <v/>
      </c>
      <c r="P10" s="15">
        <f>IF(I10="","",ROUND(I10*F10,0))</f>
        <v/>
      </c>
      <c r="Q10" s="15">
        <f>IF(H10="","",ROUND(H10/2*G10,0))</f>
        <v/>
      </c>
      <c r="R10" s="18">
        <f>IF(OR(P10="",Q10=""),"",IF(ABS(P10-Q10)/MAX(P10,1)&gt;0.1,"KIỂM TRA","OK"))</f>
        <v/>
      </c>
      <c r="S10" s="14" t="n"/>
      <c r="T10" s="18">
        <f>IF(OR(S10="",N10=""),"",IF(S10&lt;=N10,"ĐẶT NGAY",""))</f>
        <v/>
      </c>
      <c r="U10" s="15" t="n"/>
      <c r="V10" s="15">
        <f>IF(OR(H10="",U10=""),"",ROUND(H10*U10,0))</f>
        <v/>
      </c>
      <c r="W10" s="19">
        <f>IF(OR(E10="",U10=""),"",ROUND(E10*U10,0))</f>
        <v/>
      </c>
      <c r="X10" s="13" t="n"/>
      <c r="Y10" s="13" t="n"/>
    </row>
    <row r="11">
      <c r="A11" s="12" t="n">
        <v>7</v>
      </c>
      <c r="B11" s="13" t="n"/>
      <c r="C11" s="13" t="n"/>
      <c r="D11" s="13" t="n"/>
      <c r="E11" s="14" t="n"/>
      <c r="F11" s="15" t="n"/>
      <c r="G11" s="15" t="n"/>
      <c r="H11" s="16">
        <f>IF(OR(E11="",F11="",G11="",G11=0),"",ROUND(SQRT(2*E11*F11/G11),0))</f>
        <v/>
      </c>
      <c r="I11" s="17">
        <f>IF(OR(H11="",H11=0),"",ROUND(E11/H11,1))</f>
        <v/>
      </c>
      <c r="J11" s="17">
        <f>IF(E11="","",ROUND(E11/'Tham so'!$B$3,2))</f>
        <v/>
      </c>
      <c r="K11" s="12" t="n"/>
      <c r="L11" s="12">
        <f>'Tham so'!$B$4</f>
        <v/>
      </c>
      <c r="M11" s="14">
        <f>IF(J11="","",ROUND(J11*L11,0))</f>
        <v/>
      </c>
      <c r="N11" s="16">
        <f>IF(OR(J11="",K11=""),"",ROUND(J11*K11+M11,0))</f>
        <v/>
      </c>
      <c r="O11" s="14">
        <f>IF(OR(N11="",H11=""),"",N11+H11)</f>
        <v/>
      </c>
      <c r="P11" s="15">
        <f>IF(I11="","",ROUND(I11*F11,0))</f>
        <v/>
      </c>
      <c r="Q11" s="15">
        <f>IF(H11="","",ROUND(H11/2*G11,0))</f>
        <v/>
      </c>
      <c r="R11" s="18">
        <f>IF(OR(P11="",Q11=""),"",IF(ABS(P11-Q11)/MAX(P11,1)&gt;0.1,"KIỂM TRA","OK"))</f>
        <v/>
      </c>
      <c r="S11" s="14" t="n"/>
      <c r="T11" s="18">
        <f>IF(OR(S11="",N11=""),"",IF(S11&lt;=N11,"ĐẶT NGAY",""))</f>
        <v/>
      </c>
      <c r="U11" s="15" t="n"/>
      <c r="V11" s="15">
        <f>IF(OR(H11="",U11=""),"",ROUND(H11*U11,0))</f>
        <v/>
      </c>
      <c r="W11" s="19">
        <f>IF(OR(E11="",U11=""),"",ROUND(E11*U11,0))</f>
        <v/>
      </c>
      <c r="X11" s="13" t="n"/>
      <c r="Y11" s="13" t="n"/>
    </row>
    <row r="12">
      <c r="A12" s="12" t="n">
        <v>8</v>
      </c>
      <c r="B12" s="13" t="n"/>
      <c r="C12" s="13" t="n"/>
      <c r="D12" s="13" t="n"/>
      <c r="E12" s="14" t="n"/>
      <c r="F12" s="15" t="n"/>
      <c r="G12" s="15" t="n"/>
      <c r="H12" s="16">
        <f>IF(OR(E12="",F12="",G12="",G12=0),"",ROUND(SQRT(2*E12*F12/G12),0))</f>
        <v/>
      </c>
      <c r="I12" s="17">
        <f>IF(OR(H12="",H12=0),"",ROUND(E12/H12,1))</f>
        <v/>
      </c>
      <c r="J12" s="17">
        <f>IF(E12="","",ROUND(E12/'Tham so'!$B$3,2))</f>
        <v/>
      </c>
      <c r="K12" s="12" t="n"/>
      <c r="L12" s="12">
        <f>'Tham so'!$B$4</f>
        <v/>
      </c>
      <c r="M12" s="14">
        <f>IF(J12="","",ROUND(J12*L12,0))</f>
        <v/>
      </c>
      <c r="N12" s="16">
        <f>IF(OR(J12="",K12=""),"",ROUND(J12*K12+M12,0))</f>
        <v/>
      </c>
      <c r="O12" s="14">
        <f>IF(OR(N12="",H12=""),"",N12+H12)</f>
        <v/>
      </c>
      <c r="P12" s="15">
        <f>IF(I12="","",ROUND(I12*F12,0))</f>
        <v/>
      </c>
      <c r="Q12" s="15">
        <f>IF(H12="","",ROUND(H12/2*G12,0))</f>
        <v/>
      </c>
      <c r="R12" s="18">
        <f>IF(OR(P12="",Q12=""),"",IF(ABS(P12-Q12)/MAX(P12,1)&gt;0.1,"KIỂM TRA","OK"))</f>
        <v/>
      </c>
      <c r="S12" s="14" t="n"/>
      <c r="T12" s="18">
        <f>IF(OR(S12="",N12=""),"",IF(S12&lt;=N12,"ĐẶT NGAY",""))</f>
        <v/>
      </c>
      <c r="U12" s="15" t="n"/>
      <c r="V12" s="15">
        <f>IF(OR(H12="",U12=""),"",ROUND(H12*U12,0))</f>
        <v/>
      </c>
      <c r="W12" s="19">
        <f>IF(OR(E12="",U12=""),"",ROUND(E12*U12,0))</f>
        <v/>
      </c>
      <c r="X12" s="13" t="n"/>
      <c r="Y12" s="13" t="n"/>
    </row>
    <row r="13">
      <c r="A13" s="12" t="n">
        <v>9</v>
      </c>
      <c r="B13" s="13" t="n"/>
      <c r="C13" s="13" t="n"/>
      <c r="D13" s="13" t="n"/>
      <c r="E13" s="14" t="n"/>
      <c r="F13" s="15" t="n"/>
      <c r="G13" s="15" t="n"/>
      <c r="H13" s="16">
        <f>IF(OR(E13="",F13="",G13="",G13=0),"",ROUND(SQRT(2*E13*F13/G13),0))</f>
        <v/>
      </c>
      <c r="I13" s="17">
        <f>IF(OR(H13="",H13=0),"",ROUND(E13/H13,1))</f>
        <v/>
      </c>
      <c r="J13" s="17">
        <f>IF(E13="","",ROUND(E13/'Tham so'!$B$3,2))</f>
        <v/>
      </c>
      <c r="K13" s="12" t="n"/>
      <c r="L13" s="12">
        <f>'Tham so'!$B$4</f>
        <v/>
      </c>
      <c r="M13" s="14">
        <f>IF(J13="","",ROUND(J13*L13,0))</f>
        <v/>
      </c>
      <c r="N13" s="16">
        <f>IF(OR(J13="",K13=""),"",ROUND(J13*K13+M13,0))</f>
        <v/>
      </c>
      <c r="O13" s="14">
        <f>IF(OR(N13="",H13=""),"",N13+H13)</f>
        <v/>
      </c>
      <c r="P13" s="15">
        <f>IF(I13="","",ROUND(I13*F13,0))</f>
        <v/>
      </c>
      <c r="Q13" s="15">
        <f>IF(H13="","",ROUND(H13/2*G13,0))</f>
        <v/>
      </c>
      <c r="R13" s="18">
        <f>IF(OR(P13="",Q13=""),"",IF(ABS(P13-Q13)/MAX(P13,1)&gt;0.1,"KIỂM TRA","OK"))</f>
        <v/>
      </c>
      <c r="S13" s="14" t="n"/>
      <c r="T13" s="18">
        <f>IF(OR(S13="",N13=""),"",IF(S13&lt;=N13,"ĐẶT NGAY",""))</f>
        <v/>
      </c>
      <c r="U13" s="15" t="n"/>
      <c r="V13" s="15">
        <f>IF(OR(H13="",U13=""),"",ROUND(H13*U13,0))</f>
        <v/>
      </c>
      <c r="W13" s="19">
        <f>IF(OR(E13="",U13=""),"",ROUND(E13*U13,0))</f>
        <v/>
      </c>
      <c r="X13" s="13" t="n"/>
      <c r="Y13" s="13" t="n"/>
    </row>
    <row r="14">
      <c r="A14" s="12" t="n">
        <v>10</v>
      </c>
      <c r="B14" s="13" t="n"/>
      <c r="C14" s="13" t="n"/>
      <c r="D14" s="13" t="n"/>
      <c r="E14" s="14" t="n"/>
      <c r="F14" s="15" t="n"/>
      <c r="G14" s="15" t="n"/>
      <c r="H14" s="16">
        <f>IF(OR(E14="",F14="",G14="",G14=0),"",ROUND(SQRT(2*E14*F14/G14),0))</f>
        <v/>
      </c>
      <c r="I14" s="17">
        <f>IF(OR(H14="",H14=0),"",ROUND(E14/H14,1))</f>
        <v/>
      </c>
      <c r="J14" s="17">
        <f>IF(E14="","",ROUND(E14/'Tham so'!$B$3,2))</f>
        <v/>
      </c>
      <c r="K14" s="12" t="n"/>
      <c r="L14" s="12">
        <f>'Tham so'!$B$4</f>
        <v/>
      </c>
      <c r="M14" s="14">
        <f>IF(J14="","",ROUND(J14*L14,0))</f>
        <v/>
      </c>
      <c r="N14" s="16">
        <f>IF(OR(J14="",K14=""),"",ROUND(J14*K14+M14,0))</f>
        <v/>
      </c>
      <c r="O14" s="14">
        <f>IF(OR(N14="",H14=""),"",N14+H14)</f>
        <v/>
      </c>
      <c r="P14" s="15">
        <f>IF(I14="","",ROUND(I14*F14,0))</f>
        <v/>
      </c>
      <c r="Q14" s="15">
        <f>IF(H14="","",ROUND(H14/2*G14,0))</f>
        <v/>
      </c>
      <c r="R14" s="18">
        <f>IF(OR(P14="",Q14=""),"",IF(ABS(P14-Q14)/MAX(P14,1)&gt;0.1,"KIỂM TRA","OK"))</f>
        <v/>
      </c>
      <c r="S14" s="14" t="n"/>
      <c r="T14" s="18">
        <f>IF(OR(S14="",N14=""),"",IF(S14&lt;=N14,"ĐẶT NGAY",""))</f>
        <v/>
      </c>
      <c r="U14" s="15" t="n"/>
      <c r="V14" s="15">
        <f>IF(OR(H14="",U14=""),"",ROUND(H14*U14,0))</f>
        <v/>
      </c>
      <c r="W14" s="19">
        <f>IF(OR(E14="",U14=""),"",ROUND(E14*U14,0))</f>
        <v/>
      </c>
      <c r="X14" s="13" t="n"/>
      <c r="Y14" s="13" t="n"/>
    </row>
    <row r="15">
      <c r="A15" s="12" t="n">
        <v>11</v>
      </c>
      <c r="B15" s="13" t="n"/>
      <c r="C15" s="13" t="n"/>
      <c r="D15" s="13" t="n"/>
      <c r="E15" s="14" t="n"/>
      <c r="F15" s="15" t="n"/>
      <c r="G15" s="15" t="n"/>
      <c r="H15" s="16">
        <f>IF(OR(E15="",F15="",G15="",G15=0),"",ROUND(SQRT(2*E15*F15/G15),0))</f>
        <v/>
      </c>
      <c r="I15" s="17">
        <f>IF(OR(H15="",H15=0),"",ROUND(E15/H15,1))</f>
        <v/>
      </c>
      <c r="J15" s="17">
        <f>IF(E15="","",ROUND(E15/'Tham so'!$B$3,2))</f>
        <v/>
      </c>
      <c r="K15" s="12" t="n"/>
      <c r="L15" s="12">
        <f>'Tham so'!$B$4</f>
        <v/>
      </c>
      <c r="M15" s="14">
        <f>IF(J15="","",ROUND(J15*L15,0))</f>
        <v/>
      </c>
      <c r="N15" s="16">
        <f>IF(OR(J15="",K15=""),"",ROUND(J15*K15+M15,0))</f>
        <v/>
      </c>
      <c r="O15" s="14">
        <f>IF(OR(N15="",H15=""),"",N15+H15)</f>
        <v/>
      </c>
      <c r="P15" s="15">
        <f>IF(I15="","",ROUND(I15*F15,0))</f>
        <v/>
      </c>
      <c r="Q15" s="15">
        <f>IF(H15="","",ROUND(H15/2*G15,0))</f>
        <v/>
      </c>
      <c r="R15" s="18">
        <f>IF(OR(P15="",Q15=""),"",IF(ABS(P15-Q15)/MAX(P15,1)&gt;0.1,"KIỂM TRA","OK"))</f>
        <v/>
      </c>
      <c r="S15" s="14" t="n"/>
      <c r="T15" s="18">
        <f>IF(OR(S15="",N15=""),"",IF(S15&lt;=N15,"ĐẶT NGAY",""))</f>
        <v/>
      </c>
      <c r="U15" s="15" t="n"/>
      <c r="V15" s="15">
        <f>IF(OR(H15="",U15=""),"",ROUND(H15*U15,0))</f>
        <v/>
      </c>
      <c r="W15" s="19">
        <f>IF(OR(E15="",U15=""),"",ROUND(E15*U15,0))</f>
        <v/>
      </c>
      <c r="X15" s="13" t="n"/>
      <c r="Y15" s="13" t="n"/>
    </row>
    <row r="16">
      <c r="A16" s="12" t="n">
        <v>12</v>
      </c>
      <c r="B16" s="13" t="n"/>
      <c r="C16" s="13" t="n"/>
      <c r="D16" s="13" t="n"/>
      <c r="E16" s="14" t="n"/>
      <c r="F16" s="15" t="n"/>
      <c r="G16" s="15" t="n"/>
      <c r="H16" s="16">
        <f>IF(OR(E16="",F16="",G16="",G16=0),"",ROUND(SQRT(2*E16*F16/G16),0))</f>
        <v/>
      </c>
      <c r="I16" s="17">
        <f>IF(OR(H16="",H16=0),"",ROUND(E16/H16,1))</f>
        <v/>
      </c>
      <c r="J16" s="17">
        <f>IF(E16="","",ROUND(E16/'Tham so'!$B$3,2))</f>
        <v/>
      </c>
      <c r="K16" s="12" t="n"/>
      <c r="L16" s="12">
        <f>'Tham so'!$B$4</f>
        <v/>
      </c>
      <c r="M16" s="14">
        <f>IF(J16="","",ROUND(J16*L16,0))</f>
        <v/>
      </c>
      <c r="N16" s="16">
        <f>IF(OR(J16="",K16=""),"",ROUND(J16*K16+M16,0))</f>
        <v/>
      </c>
      <c r="O16" s="14">
        <f>IF(OR(N16="",H16=""),"",N16+H16)</f>
        <v/>
      </c>
      <c r="P16" s="15">
        <f>IF(I16="","",ROUND(I16*F16,0))</f>
        <v/>
      </c>
      <c r="Q16" s="15">
        <f>IF(H16="","",ROUND(H16/2*G16,0))</f>
        <v/>
      </c>
      <c r="R16" s="18">
        <f>IF(OR(P16="",Q16=""),"",IF(ABS(P16-Q16)/MAX(P16,1)&gt;0.1,"KIỂM TRA","OK"))</f>
        <v/>
      </c>
      <c r="S16" s="14" t="n"/>
      <c r="T16" s="18">
        <f>IF(OR(S16="",N16=""),"",IF(S16&lt;=N16,"ĐẶT NGAY",""))</f>
        <v/>
      </c>
      <c r="U16" s="15" t="n"/>
      <c r="V16" s="15">
        <f>IF(OR(H16="",U16=""),"",ROUND(H16*U16,0))</f>
        <v/>
      </c>
      <c r="W16" s="19">
        <f>IF(OR(E16="",U16=""),"",ROUND(E16*U16,0))</f>
        <v/>
      </c>
      <c r="X16" s="13" t="n"/>
      <c r="Y16" s="13" t="n"/>
    </row>
    <row r="17">
      <c r="A17" s="12" t="n">
        <v>13</v>
      </c>
      <c r="B17" s="13" t="n"/>
      <c r="C17" s="13" t="n"/>
      <c r="D17" s="13" t="n"/>
      <c r="E17" s="14" t="n"/>
      <c r="F17" s="15" t="n"/>
      <c r="G17" s="15" t="n"/>
      <c r="H17" s="16">
        <f>IF(OR(E17="",F17="",G17="",G17=0),"",ROUND(SQRT(2*E17*F17/G17),0))</f>
        <v/>
      </c>
      <c r="I17" s="17">
        <f>IF(OR(H17="",H17=0),"",ROUND(E17/H17,1))</f>
        <v/>
      </c>
      <c r="J17" s="17">
        <f>IF(E17="","",ROUND(E17/'Tham so'!$B$3,2))</f>
        <v/>
      </c>
      <c r="K17" s="12" t="n"/>
      <c r="L17" s="12">
        <f>'Tham so'!$B$4</f>
        <v/>
      </c>
      <c r="M17" s="14">
        <f>IF(J17="","",ROUND(J17*L17,0))</f>
        <v/>
      </c>
      <c r="N17" s="16">
        <f>IF(OR(J17="",K17=""),"",ROUND(J17*K17+M17,0))</f>
        <v/>
      </c>
      <c r="O17" s="14">
        <f>IF(OR(N17="",H17=""),"",N17+H17)</f>
        <v/>
      </c>
      <c r="P17" s="15">
        <f>IF(I17="","",ROUND(I17*F17,0))</f>
        <v/>
      </c>
      <c r="Q17" s="15">
        <f>IF(H17="","",ROUND(H17/2*G17,0))</f>
        <v/>
      </c>
      <c r="R17" s="18">
        <f>IF(OR(P17="",Q17=""),"",IF(ABS(P17-Q17)/MAX(P17,1)&gt;0.1,"KIỂM TRA","OK"))</f>
        <v/>
      </c>
      <c r="S17" s="14" t="n"/>
      <c r="T17" s="18">
        <f>IF(OR(S17="",N17=""),"",IF(S17&lt;=N17,"ĐẶT NGAY",""))</f>
        <v/>
      </c>
      <c r="U17" s="15" t="n"/>
      <c r="V17" s="15">
        <f>IF(OR(H17="",U17=""),"",ROUND(H17*U17,0))</f>
        <v/>
      </c>
      <c r="W17" s="19">
        <f>IF(OR(E17="",U17=""),"",ROUND(E17*U17,0))</f>
        <v/>
      </c>
      <c r="X17" s="13" t="n"/>
      <c r="Y17" s="13" t="n"/>
    </row>
    <row r="18">
      <c r="A18" s="12" t="n">
        <v>14</v>
      </c>
      <c r="B18" s="13" t="n"/>
      <c r="C18" s="13" t="n"/>
      <c r="D18" s="13" t="n"/>
      <c r="E18" s="14" t="n"/>
      <c r="F18" s="15" t="n"/>
      <c r="G18" s="15" t="n"/>
      <c r="H18" s="16">
        <f>IF(OR(E18="",F18="",G18="",G18=0),"",ROUND(SQRT(2*E18*F18/G18),0))</f>
        <v/>
      </c>
      <c r="I18" s="17">
        <f>IF(OR(H18="",H18=0),"",ROUND(E18/H18,1))</f>
        <v/>
      </c>
      <c r="J18" s="17">
        <f>IF(E18="","",ROUND(E18/'Tham so'!$B$3,2))</f>
        <v/>
      </c>
      <c r="K18" s="12" t="n"/>
      <c r="L18" s="12">
        <f>'Tham so'!$B$4</f>
        <v/>
      </c>
      <c r="M18" s="14">
        <f>IF(J18="","",ROUND(J18*L18,0))</f>
        <v/>
      </c>
      <c r="N18" s="16">
        <f>IF(OR(J18="",K18=""),"",ROUND(J18*K18+M18,0))</f>
        <v/>
      </c>
      <c r="O18" s="14">
        <f>IF(OR(N18="",H18=""),"",N18+H18)</f>
        <v/>
      </c>
      <c r="P18" s="15">
        <f>IF(I18="","",ROUND(I18*F18,0))</f>
        <v/>
      </c>
      <c r="Q18" s="15">
        <f>IF(H18="","",ROUND(H18/2*G18,0))</f>
        <v/>
      </c>
      <c r="R18" s="18">
        <f>IF(OR(P18="",Q18=""),"",IF(ABS(P18-Q18)/MAX(P18,1)&gt;0.1,"KIỂM TRA","OK"))</f>
        <v/>
      </c>
      <c r="S18" s="14" t="n"/>
      <c r="T18" s="18">
        <f>IF(OR(S18="",N18=""),"",IF(S18&lt;=N18,"ĐẶT NGAY",""))</f>
        <v/>
      </c>
      <c r="U18" s="15" t="n"/>
      <c r="V18" s="15">
        <f>IF(OR(H18="",U18=""),"",ROUND(H18*U18,0))</f>
        <v/>
      </c>
      <c r="W18" s="19">
        <f>IF(OR(E18="",U18=""),"",ROUND(E18*U18,0))</f>
        <v/>
      </c>
      <c r="X18" s="13" t="n"/>
      <c r="Y18" s="13" t="n"/>
    </row>
    <row r="19">
      <c r="A19" s="12" t="n">
        <v>15</v>
      </c>
      <c r="B19" s="13" t="n"/>
      <c r="C19" s="13" t="n"/>
      <c r="D19" s="13" t="n"/>
      <c r="E19" s="14" t="n"/>
      <c r="F19" s="15" t="n"/>
      <c r="G19" s="15" t="n"/>
      <c r="H19" s="16">
        <f>IF(OR(E19="",F19="",G19="",G19=0),"",ROUND(SQRT(2*E19*F19/G19),0))</f>
        <v/>
      </c>
      <c r="I19" s="17">
        <f>IF(OR(H19="",H19=0),"",ROUND(E19/H19,1))</f>
        <v/>
      </c>
      <c r="J19" s="17">
        <f>IF(E19="","",ROUND(E19/'Tham so'!$B$3,2))</f>
        <v/>
      </c>
      <c r="K19" s="12" t="n"/>
      <c r="L19" s="12">
        <f>'Tham so'!$B$4</f>
        <v/>
      </c>
      <c r="M19" s="14">
        <f>IF(J19="","",ROUND(J19*L19,0))</f>
        <v/>
      </c>
      <c r="N19" s="16">
        <f>IF(OR(J19="",K19=""),"",ROUND(J19*K19+M19,0))</f>
        <v/>
      </c>
      <c r="O19" s="14">
        <f>IF(OR(N19="",H19=""),"",N19+H19)</f>
        <v/>
      </c>
      <c r="P19" s="15">
        <f>IF(I19="","",ROUND(I19*F19,0))</f>
        <v/>
      </c>
      <c r="Q19" s="15">
        <f>IF(H19="","",ROUND(H19/2*G19,0))</f>
        <v/>
      </c>
      <c r="R19" s="18">
        <f>IF(OR(P19="",Q19=""),"",IF(ABS(P19-Q19)/MAX(P19,1)&gt;0.1,"KIỂM TRA","OK"))</f>
        <v/>
      </c>
      <c r="S19" s="14" t="n"/>
      <c r="T19" s="18">
        <f>IF(OR(S19="",N19=""),"",IF(S19&lt;=N19,"ĐẶT NGAY",""))</f>
        <v/>
      </c>
      <c r="U19" s="15" t="n"/>
      <c r="V19" s="15">
        <f>IF(OR(H19="",U19=""),"",ROUND(H19*U19,0))</f>
        <v/>
      </c>
      <c r="W19" s="19">
        <f>IF(OR(E19="",U19=""),"",ROUND(E19*U19,0))</f>
        <v/>
      </c>
      <c r="X19" s="13" t="n"/>
      <c r="Y19" s="13" t="n"/>
    </row>
    <row r="20">
      <c r="A20" s="12" t="n">
        <v>16</v>
      </c>
      <c r="B20" s="13" t="n"/>
      <c r="C20" s="13" t="n"/>
      <c r="D20" s="13" t="n"/>
      <c r="E20" s="14" t="n"/>
      <c r="F20" s="15" t="n"/>
      <c r="G20" s="15" t="n"/>
      <c r="H20" s="16">
        <f>IF(OR(E20="",F20="",G20="",G20=0),"",ROUND(SQRT(2*E20*F20/G20),0))</f>
        <v/>
      </c>
      <c r="I20" s="17">
        <f>IF(OR(H20="",H20=0),"",ROUND(E20/H20,1))</f>
        <v/>
      </c>
      <c r="J20" s="17">
        <f>IF(E20="","",ROUND(E20/'Tham so'!$B$3,2))</f>
        <v/>
      </c>
      <c r="K20" s="12" t="n"/>
      <c r="L20" s="12">
        <f>'Tham so'!$B$4</f>
        <v/>
      </c>
      <c r="M20" s="14">
        <f>IF(J20="","",ROUND(J20*L20,0))</f>
        <v/>
      </c>
      <c r="N20" s="16">
        <f>IF(OR(J20="",K20=""),"",ROUND(J20*K20+M20,0))</f>
        <v/>
      </c>
      <c r="O20" s="14">
        <f>IF(OR(N20="",H20=""),"",N20+H20)</f>
        <v/>
      </c>
      <c r="P20" s="15">
        <f>IF(I20="","",ROUND(I20*F20,0))</f>
        <v/>
      </c>
      <c r="Q20" s="15">
        <f>IF(H20="","",ROUND(H20/2*G20,0))</f>
        <v/>
      </c>
      <c r="R20" s="18">
        <f>IF(OR(P20="",Q20=""),"",IF(ABS(P20-Q20)/MAX(P20,1)&gt;0.1,"KIỂM TRA","OK"))</f>
        <v/>
      </c>
      <c r="S20" s="14" t="n"/>
      <c r="T20" s="18">
        <f>IF(OR(S20="",N20=""),"",IF(S20&lt;=N20,"ĐẶT NGAY",""))</f>
        <v/>
      </c>
      <c r="U20" s="15" t="n"/>
      <c r="V20" s="15">
        <f>IF(OR(H20="",U20=""),"",ROUND(H20*U20,0))</f>
        <v/>
      </c>
      <c r="W20" s="19">
        <f>IF(OR(E20="",U20=""),"",ROUND(E20*U20,0))</f>
        <v/>
      </c>
      <c r="X20" s="13" t="n"/>
      <c r="Y20" s="13" t="n"/>
    </row>
    <row r="21">
      <c r="A21" s="12" t="n">
        <v>17</v>
      </c>
      <c r="B21" s="13" t="n"/>
      <c r="C21" s="13" t="n"/>
      <c r="D21" s="13" t="n"/>
      <c r="E21" s="14" t="n"/>
      <c r="F21" s="15" t="n"/>
      <c r="G21" s="15" t="n"/>
      <c r="H21" s="16">
        <f>IF(OR(E21="",F21="",G21="",G21=0),"",ROUND(SQRT(2*E21*F21/G21),0))</f>
        <v/>
      </c>
      <c r="I21" s="17">
        <f>IF(OR(H21="",H21=0),"",ROUND(E21/H21,1))</f>
        <v/>
      </c>
      <c r="J21" s="17">
        <f>IF(E21="","",ROUND(E21/'Tham so'!$B$3,2))</f>
        <v/>
      </c>
      <c r="K21" s="12" t="n"/>
      <c r="L21" s="12">
        <f>'Tham so'!$B$4</f>
        <v/>
      </c>
      <c r="M21" s="14">
        <f>IF(J21="","",ROUND(J21*L21,0))</f>
        <v/>
      </c>
      <c r="N21" s="16">
        <f>IF(OR(J21="",K21=""),"",ROUND(J21*K21+M21,0))</f>
        <v/>
      </c>
      <c r="O21" s="14">
        <f>IF(OR(N21="",H21=""),"",N21+H21)</f>
        <v/>
      </c>
      <c r="P21" s="15">
        <f>IF(I21="","",ROUND(I21*F21,0))</f>
        <v/>
      </c>
      <c r="Q21" s="15">
        <f>IF(H21="","",ROUND(H21/2*G21,0))</f>
        <v/>
      </c>
      <c r="R21" s="18">
        <f>IF(OR(P21="",Q21=""),"",IF(ABS(P21-Q21)/MAX(P21,1)&gt;0.1,"KIỂM TRA","OK"))</f>
        <v/>
      </c>
      <c r="S21" s="14" t="n"/>
      <c r="T21" s="18">
        <f>IF(OR(S21="",N21=""),"",IF(S21&lt;=N21,"ĐẶT NGAY",""))</f>
        <v/>
      </c>
      <c r="U21" s="15" t="n"/>
      <c r="V21" s="15">
        <f>IF(OR(H21="",U21=""),"",ROUND(H21*U21,0))</f>
        <v/>
      </c>
      <c r="W21" s="19">
        <f>IF(OR(E21="",U21=""),"",ROUND(E21*U21,0))</f>
        <v/>
      </c>
      <c r="X21" s="13" t="n"/>
      <c r="Y21" s="13" t="n"/>
    </row>
    <row r="22">
      <c r="A22" s="12" t="n">
        <v>18</v>
      </c>
      <c r="B22" s="13" t="n"/>
      <c r="C22" s="13" t="n"/>
      <c r="D22" s="13" t="n"/>
      <c r="E22" s="14" t="n"/>
      <c r="F22" s="15" t="n"/>
      <c r="G22" s="15" t="n"/>
      <c r="H22" s="16">
        <f>IF(OR(E22="",F22="",G22="",G22=0),"",ROUND(SQRT(2*E22*F22/G22),0))</f>
        <v/>
      </c>
      <c r="I22" s="17">
        <f>IF(OR(H22="",H22=0),"",ROUND(E22/H22,1))</f>
        <v/>
      </c>
      <c r="J22" s="17">
        <f>IF(E22="","",ROUND(E22/'Tham so'!$B$3,2))</f>
        <v/>
      </c>
      <c r="K22" s="12" t="n"/>
      <c r="L22" s="12">
        <f>'Tham so'!$B$4</f>
        <v/>
      </c>
      <c r="M22" s="14">
        <f>IF(J22="","",ROUND(J22*L22,0))</f>
        <v/>
      </c>
      <c r="N22" s="16">
        <f>IF(OR(J22="",K22=""),"",ROUND(J22*K22+M22,0))</f>
        <v/>
      </c>
      <c r="O22" s="14">
        <f>IF(OR(N22="",H22=""),"",N22+H22)</f>
        <v/>
      </c>
      <c r="P22" s="15">
        <f>IF(I22="","",ROUND(I22*F22,0))</f>
        <v/>
      </c>
      <c r="Q22" s="15">
        <f>IF(H22="","",ROUND(H22/2*G22,0))</f>
        <v/>
      </c>
      <c r="R22" s="18">
        <f>IF(OR(P22="",Q22=""),"",IF(ABS(P22-Q22)/MAX(P22,1)&gt;0.1,"KIỂM TRA","OK"))</f>
        <v/>
      </c>
      <c r="S22" s="14" t="n"/>
      <c r="T22" s="18">
        <f>IF(OR(S22="",N22=""),"",IF(S22&lt;=N22,"ĐẶT NGAY",""))</f>
        <v/>
      </c>
      <c r="U22" s="15" t="n"/>
      <c r="V22" s="15">
        <f>IF(OR(H22="",U22=""),"",ROUND(H22*U22,0))</f>
        <v/>
      </c>
      <c r="W22" s="19">
        <f>IF(OR(E22="",U22=""),"",ROUND(E22*U22,0))</f>
        <v/>
      </c>
      <c r="X22" s="13" t="n"/>
      <c r="Y22" s="13" t="n"/>
    </row>
    <row r="23">
      <c r="A23" s="12" t="n">
        <v>19</v>
      </c>
      <c r="B23" s="13" t="n"/>
      <c r="C23" s="13" t="n"/>
      <c r="D23" s="13" t="n"/>
      <c r="E23" s="14" t="n"/>
      <c r="F23" s="15" t="n"/>
      <c r="G23" s="15" t="n"/>
      <c r="H23" s="16">
        <f>IF(OR(E23="",F23="",G23="",G23=0),"",ROUND(SQRT(2*E23*F23/G23),0))</f>
        <v/>
      </c>
      <c r="I23" s="17">
        <f>IF(OR(H23="",H23=0),"",ROUND(E23/H23,1))</f>
        <v/>
      </c>
      <c r="J23" s="17">
        <f>IF(E23="","",ROUND(E23/'Tham so'!$B$3,2))</f>
        <v/>
      </c>
      <c r="K23" s="12" t="n"/>
      <c r="L23" s="12">
        <f>'Tham so'!$B$4</f>
        <v/>
      </c>
      <c r="M23" s="14">
        <f>IF(J23="","",ROUND(J23*L23,0))</f>
        <v/>
      </c>
      <c r="N23" s="16">
        <f>IF(OR(J23="",K23=""),"",ROUND(J23*K23+M23,0))</f>
        <v/>
      </c>
      <c r="O23" s="14">
        <f>IF(OR(N23="",H23=""),"",N23+H23)</f>
        <v/>
      </c>
      <c r="P23" s="15">
        <f>IF(I23="","",ROUND(I23*F23,0))</f>
        <v/>
      </c>
      <c r="Q23" s="15">
        <f>IF(H23="","",ROUND(H23/2*G23,0))</f>
        <v/>
      </c>
      <c r="R23" s="18">
        <f>IF(OR(P23="",Q23=""),"",IF(ABS(P23-Q23)/MAX(P23,1)&gt;0.1,"KIỂM TRA","OK"))</f>
        <v/>
      </c>
      <c r="S23" s="14" t="n"/>
      <c r="T23" s="18">
        <f>IF(OR(S23="",N23=""),"",IF(S23&lt;=N23,"ĐẶT NGAY",""))</f>
        <v/>
      </c>
      <c r="U23" s="15" t="n"/>
      <c r="V23" s="15">
        <f>IF(OR(H23="",U23=""),"",ROUND(H23*U23,0))</f>
        <v/>
      </c>
      <c r="W23" s="19">
        <f>IF(OR(E23="",U23=""),"",ROUND(E23*U23,0))</f>
        <v/>
      </c>
      <c r="X23" s="13" t="n"/>
      <c r="Y23" s="13" t="n"/>
    </row>
    <row r="24">
      <c r="A24" s="12" t="n">
        <v>20</v>
      </c>
      <c r="B24" s="13" t="n"/>
      <c r="C24" s="13" t="n"/>
      <c r="D24" s="13" t="n"/>
      <c r="E24" s="14" t="n"/>
      <c r="F24" s="15" t="n"/>
      <c r="G24" s="15" t="n"/>
      <c r="H24" s="16">
        <f>IF(OR(E24="",F24="",G24="",G24=0),"",ROUND(SQRT(2*E24*F24/G24),0))</f>
        <v/>
      </c>
      <c r="I24" s="17">
        <f>IF(OR(H24="",H24=0),"",ROUND(E24/H24,1))</f>
        <v/>
      </c>
      <c r="J24" s="17">
        <f>IF(E24="","",ROUND(E24/'Tham so'!$B$3,2))</f>
        <v/>
      </c>
      <c r="K24" s="12" t="n"/>
      <c r="L24" s="12">
        <f>'Tham so'!$B$4</f>
        <v/>
      </c>
      <c r="M24" s="14">
        <f>IF(J24="","",ROUND(J24*L24,0))</f>
        <v/>
      </c>
      <c r="N24" s="16">
        <f>IF(OR(J24="",K24=""),"",ROUND(J24*K24+M24,0))</f>
        <v/>
      </c>
      <c r="O24" s="14">
        <f>IF(OR(N24="",H24=""),"",N24+H24)</f>
        <v/>
      </c>
      <c r="P24" s="15">
        <f>IF(I24="","",ROUND(I24*F24,0))</f>
        <v/>
      </c>
      <c r="Q24" s="15">
        <f>IF(H24="","",ROUND(H24/2*G24,0))</f>
        <v/>
      </c>
      <c r="R24" s="18">
        <f>IF(OR(P24="",Q24=""),"",IF(ABS(P24-Q24)/MAX(P24,1)&gt;0.1,"KIỂM TRA","OK"))</f>
        <v/>
      </c>
      <c r="S24" s="14" t="n"/>
      <c r="T24" s="18">
        <f>IF(OR(S24="",N24=""),"",IF(S24&lt;=N24,"ĐẶT NGAY",""))</f>
        <v/>
      </c>
      <c r="U24" s="15" t="n"/>
      <c r="V24" s="15">
        <f>IF(OR(H24="",U24=""),"",ROUND(H24*U24,0))</f>
        <v/>
      </c>
      <c r="W24" s="19">
        <f>IF(OR(E24="",U24=""),"",ROUND(E24*U24,0))</f>
        <v/>
      </c>
      <c r="X24" s="13" t="n"/>
      <c r="Y24" s="13" t="n"/>
    </row>
    <row r="25">
      <c r="A25" s="20" t="inlineStr">
        <is>
          <t>TỔNG</t>
        </is>
      </c>
      <c r="B25" s="22" t="n"/>
      <c r="C25" s="22" t="n"/>
      <c r="D25" s="23" t="n"/>
      <c r="E25" s="13" t="n"/>
      <c r="F25" s="13" t="n"/>
      <c r="G25" s="13" t="n"/>
      <c r="H25" s="13" t="n"/>
      <c r="I25" s="13" t="n"/>
      <c r="J25" s="13" t="n"/>
      <c r="K25" s="13" t="n"/>
      <c r="L25" s="13" t="n"/>
      <c r="M25" s="13" t="n"/>
      <c r="N25" s="13" t="n"/>
      <c r="O25" s="13" t="n"/>
      <c r="P25" s="19">
        <f>SUM(P5:P24)</f>
        <v/>
      </c>
      <c r="Q25" s="19">
        <f>SUM(Q5:Q24)</f>
        <v/>
      </c>
      <c r="R25" s="13" t="n"/>
      <c r="S25" s="13" t="n"/>
      <c r="T25" s="13" t="n"/>
      <c r="U25" s="13" t="n"/>
      <c r="V25" s="13" t="n"/>
      <c r="W25" s="19">
        <f>SUM(W5:W24)</f>
        <v/>
      </c>
      <c r="X25" s="13" t="n"/>
      <c r="Y25" s="13" t="n"/>
    </row>
    <row r="27">
      <c r="A27" s="5" t="inlineStr">
        <is>
          <t>Chín cột cần nhập:</t>
        </is>
      </c>
      <c r="E27" t="inlineStr">
        <is>
          <t>B, C, D (thông tin hàng), E (nhu cầu năm), F (chi phí mỗi lần đặt), G (chi phí lưu kho 1 đv 1 năm), K (thời gian chờ), S (tồn hiện tại), U (đơn giá), và X, Y nếu cần. Mười sáu cột còn lại tự tính.</t>
        </is>
      </c>
    </row>
    <row r="28">
      <c r="A28" s="5" t="inlineStr">
        <is>
          <t>Cột R:</t>
        </is>
      </c>
      <c r="E28" t="inlineStr">
        <is>
          <t>Tại đúng EOQ thì chi phí đặt hàng cả năm phải xấp xỉ chi phí lưu kho cả năm. Hiện 'KIỂM TRA' khi hai số lệch quá 10%, thường là do nhập sai tham số ở F hoặc G.</t>
        </is>
      </c>
    </row>
    <row r="29">
      <c r="A29" s="5" t="inlineStr">
        <is>
          <t>Cột T:</t>
        </is>
      </c>
      <c r="E29" t="inlineStr">
        <is>
          <t>So tồn kho hiện tại với ROP. Hiện 'ĐẶT NGAY' khi tồn đã xuống tới hoặc dưới điểm đặt hàng lại.</t>
        </is>
      </c>
    </row>
    <row r="31">
      <c r="A31" s="5" t="inlineStr">
        <is>
          <t>Người lập</t>
        </is>
      </c>
      <c r="J31" s="5" t="inlineStr">
        <is>
          <t>Trưởng bộ phận mua hàng</t>
        </is>
      </c>
      <c r="T31" s="5" t="inlineStr">
        <is>
          <t>Người phê duyệt</t>
        </is>
      </c>
    </row>
  </sheetData>
  <mergeCells count="3">
    <mergeCell ref="A25:D25"/>
    <mergeCell ref="A2:Y2"/>
    <mergeCell ref="A1:Y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26"/>
  <sheetViews>
    <sheetView workbookViewId="0">
      <selection activeCell="A1" sqref="A1"/>
    </sheetView>
  </sheetViews>
  <sheetFormatPr baseColWidth="8" defaultRowHeight="15"/>
  <cols>
    <col width="5" customWidth="1" min="1" max="1"/>
    <col width="11" customWidth="1" min="2" max="2"/>
    <col width="24"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4" customWidth="1" min="16" max="16"/>
  </cols>
  <sheetData>
    <row r="1">
      <c r="A1" s="21" t="inlineStr">
        <is>
          <t>NGÂN SÁCH MUA HÀNG THEO THÁNG</t>
        </is>
      </c>
    </row>
    <row r="3" ht="20" customHeight="1">
      <c r="A3" s="8" t="inlineStr">
        <is>
          <t>STT</t>
        </is>
      </c>
      <c r="B3" s="8" t="inlineStr">
        <is>
          <t>Mã hàng</t>
        </is>
      </c>
      <c r="C3" s="8" t="inlineStr">
        <is>
          <t>Tên hàng hóa, vật tư</t>
        </is>
      </c>
      <c r="D3" s="9" t="inlineStr">
        <is>
          <t>T1</t>
        </is>
      </c>
      <c r="E3" s="9" t="inlineStr">
        <is>
          <t>T2</t>
        </is>
      </c>
      <c r="F3" s="9" t="inlineStr">
        <is>
          <t>T3</t>
        </is>
      </c>
      <c r="G3" s="9" t="inlineStr">
        <is>
          <t>T4</t>
        </is>
      </c>
      <c r="H3" s="9" t="inlineStr">
        <is>
          <t>T5</t>
        </is>
      </c>
      <c r="I3" s="9" t="inlineStr">
        <is>
          <t>T6</t>
        </is>
      </c>
      <c r="J3" s="9" t="inlineStr">
        <is>
          <t>T7</t>
        </is>
      </c>
      <c r="K3" s="9" t="inlineStr">
        <is>
          <t>T8</t>
        </is>
      </c>
      <c r="L3" s="9" t="inlineStr">
        <is>
          <t>T9</t>
        </is>
      </c>
      <c r="M3" s="9" t="inlineStr">
        <is>
          <t>T10</t>
        </is>
      </c>
      <c r="N3" s="9" t="inlineStr">
        <is>
          <t>T11</t>
        </is>
      </c>
      <c r="O3" s="9" t="inlineStr">
        <is>
          <t>T12</t>
        </is>
      </c>
      <c r="P3" s="10" t="inlineStr">
        <is>
          <t>Cả năm</t>
        </is>
      </c>
    </row>
    <row r="4">
      <c r="A4" s="12" t="n">
        <v>1</v>
      </c>
      <c r="B4" s="13">
        <f>'Ke hoach mua hang'!B5</f>
        <v/>
      </c>
      <c r="C4" s="13">
        <f>'Ke hoach mua hang'!C5</f>
        <v/>
      </c>
      <c r="D4" s="15" t="n"/>
      <c r="E4" s="15" t="n"/>
      <c r="F4" s="15" t="n"/>
      <c r="G4" s="15" t="n"/>
      <c r="H4" s="15" t="n"/>
      <c r="I4" s="15" t="n"/>
      <c r="J4" s="15" t="n"/>
      <c r="K4" s="15" t="n"/>
      <c r="L4" s="15" t="n"/>
      <c r="M4" s="15" t="n"/>
      <c r="N4" s="15" t="n"/>
      <c r="O4" s="15" t="n"/>
      <c r="P4" s="19">
        <f>SUM(D4:O4)</f>
        <v/>
      </c>
    </row>
    <row r="5">
      <c r="A5" s="12" t="n">
        <v>2</v>
      </c>
      <c r="B5" s="13">
        <f>'Ke hoach mua hang'!B6</f>
        <v/>
      </c>
      <c r="C5" s="13">
        <f>'Ke hoach mua hang'!C6</f>
        <v/>
      </c>
      <c r="D5" s="15" t="n"/>
      <c r="E5" s="15" t="n"/>
      <c r="F5" s="15" t="n"/>
      <c r="G5" s="15" t="n"/>
      <c r="H5" s="15" t="n"/>
      <c r="I5" s="15" t="n"/>
      <c r="J5" s="15" t="n"/>
      <c r="K5" s="15" t="n"/>
      <c r="L5" s="15" t="n"/>
      <c r="M5" s="15" t="n"/>
      <c r="N5" s="15" t="n"/>
      <c r="O5" s="15" t="n"/>
      <c r="P5" s="19">
        <f>SUM(D5:O5)</f>
        <v/>
      </c>
    </row>
    <row r="6">
      <c r="A6" s="12" t="n">
        <v>3</v>
      </c>
      <c r="B6" s="13">
        <f>'Ke hoach mua hang'!B7</f>
        <v/>
      </c>
      <c r="C6" s="13">
        <f>'Ke hoach mua hang'!C7</f>
        <v/>
      </c>
      <c r="D6" s="15" t="n"/>
      <c r="E6" s="15" t="n"/>
      <c r="F6" s="15" t="n"/>
      <c r="G6" s="15" t="n"/>
      <c r="H6" s="15" t="n"/>
      <c r="I6" s="15" t="n"/>
      <c r="J6" s="15" t="n"/>
      <c r="K6" s="15" t="n"/>
      <c r="L6" s="15" t="n"/>
      <c r="M6" s="15" t="n"/>
      <c r="N6" s="15" t="n"/>
      <c r="O6" s="15" t="n"/>
      <c r="P6" s="19">
        <f>SUM(D6:O6)</f>
        <v/>
      </c>
    </row>
    <row r="7">
      <c r="A7" s="12" t="n">
        <v>4</v>
      </c>
      <c r="B7" s="13">
        <f>'Ke hoach mua hang'!B8</f>
        <v/>
      </c>
      <c r="C7" s="13">
        <f>'Ke hoach mua hang'!C8</f>
        <v/>
      </c>
      <c r="D7" s="15" t="n"/>
      <c r="E7" s="15" t="n"/>
      <c r="F7" s="15" t="n"/>
      <c r="G7" s="15" t="n"/>
      <c r="H7" s="15" t="n"/>
      <c r="I7" s="15" t="n"/>
      <c r="J7" s="15" t="n"/>
      <c r="K7" s="15" t="n"/>
      <c r="L7" s="15" t="n"/>
      <c r="M7" s="15" t="n"/>
      <c r="N7" s="15" t="n"/>
      <c r="O7" s="15" t="n"/>
      <c r="P7" s="19">
        <f>SUM(D7:O7)</f>
        <v/>
      </c>
    </row>
    <row r="8">
      <c r="A8" s="12" t="n">
        <v>5</v>
      </c>
      <c r="B8" s="13">
        <f>'Ke hoach mua hang'!B9</f>
        <v/>
      </c>
      <c r="C8" s="13">
        <f>'Ke hoach mua hang'!C9</f>
        <v/>
      </c>
      <c r="D8" s="15" t="n"/>
      <c r="E8" s="15" t="n"/>
      <c r="F8" s="15" t="n"/>
      <c r="G8" s="15" t="n"/>
      <c r="H8" s="15" t="n"/>
      <c r="I8" s="15" t="n"/>
      <c r="J8" s="15" t="n"/>
      <c r="K8" s="15" t="n"/>
      <c r="L8" s="15" t="n"/>
      <c r="M8" s="15" t="n"/>
      <c r="N8" s="15" t="n"/>
      <c r="O8" s="15" t="n"/>
      <c r="P8" s="19">
        <f>SUM(D8:O8)</f>
        <v/>
      </c>
    </row>
    <row r="9">
      <c r="A9" s="12" t="n">
        <v>6</v>
      </c>
      <c r="B9" s="13">
        <f>'Ke hoach mua hang'!B10</f>
        <v/>
      </c>
      <c r="C9" s="13">
        <f>'Ke hoach mua hang'!C10</f>
        <v/>
      </c>
      <c r="D9" s="15" t="n"/>
      <c r="E9" s="15" t="n"/>
      <c r="F9" s="15" t="n"/>
      <c r="G9" s="15" t="n"/>
      <c r="H9" s="15" t="n"/>
      <c r="I9" s="15" t="n"/>
      <c r="J9" s="15" t="n"/>
      <c r="K9" s="15" t="n"/>
      <c r="L9" s="15" t="n"/>
      <c r="M9" s="15" t="n"/>
      <c r="N9" s="15" t="n"/>
      <c r="O9" s="15" t="n"/>
      <c r="P9" s="19">
        <f>SUM(D9:O9)</f>
        <v/>
      </c>
    </row>
    <row r="10">
      <c r="A10" s="12" t="n">
        <v>7</v>
      </c>
      <c r="B10" s="13">
        <f>'Ke hoach mua hang'!B11</f>
        <v/>
      </c>
      <c r="C10" s="13">
        <f>'Ke hoach mua hang'!C11</f>
        <v/>
      </c>
      <c r="D10" s="15" t="n"/>
      <c r="E10" s="15" t="n"/>
      <c r="F10" s="15" t="n"/>
      <c r="G10" s="15" t="n"/>
      <c r="H10" s="15" t="n"/>
      <c r="I10" s="15" t="n"/>
      <c r="J10" s="15" t="n"/>
      <c r="K10" s="15" t="n"/>
      <c r="L10" s="15" t="n"/>
      <c r="M10" s="15" t="n"/>
      <c r="N10" s="15" t="n"/>
      <c r="O10" s="15" t="n"/>
      <c r="P10" s="19">
        <f>SUM(D10:O10)</f>
        <v/>
      </c>
    </row>
    <row r="11">
      <c r="A11" s="12" t="n">
        <v>8</v>
      </c>
      <c r="B11" s="13">
        <f>'Ke hoach mua hang'!B12</f>
        <v/>
      </c>
      <c r="C11" s="13">
        <f>'Ke hoach mua hang'!C12</f>
        <v/>
      </c>
      <c r="D11" s="15" t="n"/>
      <c r="E11" s="15" t="n"/>
      <c r="F11" s="15" t="n"/>
      <c r="G11" s="15" t="n"/>
      <c r="H11" s="15" t="n"/>
      <c r="I11" s="15" t="n"/>
      <c r="J11" s="15" t="n"/>
      <c r="K11" s="15" t="n"/>
      <c r="L11" s="15" t="n"/>
      <c r="M11" s="15" t="n"/>
      <c r="N11" s="15" t="n"/>
      <c r="O11" s="15" t="n"/>
      <c r="P11" s="19">
        <f>SUM(D11:O11)</f>
        <v/>
      </c>
    </row>
    <row r="12">
      <c r="A12" s="12" t="n">
        <v>9</v>
      </c>
      <c r="B12" s="13">
        <f>'Ke hoach mua hang'!B13</f>
        <v/>
      </c>
      <c r="C12" s="13">
        <f>'Ke hoach mua hang'!C13</f>
        <v/>
      </c>
      <c r="D12" s="15" t="n"/>
      <c r="E12" s="15" t="n"/>
      <c r="F12" s="15" t="n"/>
      <c r="G12" s="15" t="n"/>
      <c r="H12" s="15" t="n"/>
      <c r="I12" s="15" t="n"/>
      <c r="J12" s="15" t="n"/>
      <c r="K12" s="15" t="n"/>
      <c r="L12" s="15" t="n"/>
      <c r="M12" s="15" t="n"/>
      <c r="N12" s="15" t="n"/>
      <c r="O12" s="15" t="n"/>
      <c r="P12" s="19">
        <f>SUM(D12:O12)</f>
        <v/>
      </c>
    </row>
    <row r="13">
      <c r="A13" s="12" t="n">
        <v>10</v>
      </c>
      <c r="B13" s="13">
        <f>'Ke hoach mua hang'!B14</f>
        <v/>
      </c>
      <c r="C13" s="13">
        <f>'Ke hoach mua hang'!C14</f>
        <v/>
      </c>
      <c r="D13" s="15" t="n"/>
      <c r="E13" s="15" t="n"/>
      <c r="F13" s="15" t="n"/>
      <c r="G13" s="15" t="n"/>
      <c r="H13" s="15" t="n"/>
      <c r="I13" s="15" t="n"/>
      <c r="J13" s="15" t="n"/>
      <c r="K13" s="15" t="n"/>
      <c r="L13" s="15" t="n"/>
      <c r="M13" s="15" t="n"/>
      <c r="N13" s="15" t="n"/>
      <c r="O13" s="15" t="n"/>
      <c r="P13" s="19">
        <f>SUM(D13:O13)</f>
        <v/>
      </c>
    </row>
    <row r="14">
      <c r="A14" s="12" t="n">
        <v>11</v>
      </c>
      <c r="B14" s="13">
        <f>'Ke hoach mua hang'!B15</f>
        <v/>
      </c>
      <c r="C14" s="13">
        <f>'Ke hoach mua hang'!C15</f>
        <v/>
      </c>
      <c r="D14" s="15" t="n"/>
      <c r="E14" s="15" t="n"/>
      <c r="F14" s="15" t="n"/>
      <c r="G14" s="15" t="n"/>
      <c r="H14" s="15" t="n"/>
      <c r="I14" s="15" t="n"/>
      <c r="J14" s="15" t="n"/>
      <c r="K14" s="15" t="n"/>
      <c r="L14" s="15" t="n"/>
      <c r="M14" s="15" t="n"/>
      <c r="N14" s="15" t="n"/>
      <c r="O14" s="15" t="n"/>
      <c r="P14" s="19">
        <f>SUM(D14:O14)</f>
        <v/>
      </c>
    </row>
    <row r="15">
      <c r="A15" s="12" t="n">
        <v>12</v>
      </c>
      <c r="B15" s="13">
        <f>'Ke hoach mua hang'!B16</f>
        <v/>
      </c>
      <c r="C15" s="13">
        <f>'Ke hoach mua hang'!C16</f>
        <v/>
      </c>
      <c r="D15" s="15" t="n"/>
      <c r="E15" s="15" t="n"/>
      <c r="F15" s="15" t="n"/>
      <c r="G15" s="15" t="n"/>
      <c r="H15" s="15" t="n"/>
      <c r="I15" s="15" t="n"/>
      <c r="J15" s="15" t="n"/>
      <c r="K15" s="15" t="n"/>
      <c r="L15" s="15" t="n"/>
      <c r="M15" s="15" t="n"/>
      <c r="N15" s="15" t="n"/>
      <c r="O15" s="15" t="n"/>
      <c r="P15" s="19">
        <f>SUM(D15:O15)</f>
        <v/>
      </c>
    </row>
    <row r="16">
      <c r="A16" s="12" t="n">
        <v>13</v>
      </c>
      <c r="B16" s="13">
        <f>'Ke hoach mua hang'!B17</f>
        <v/>
      </c>
      <c r="C16" s="13">
        <f>'Ke hoach mua hang'!C17</f>
        <v/>
      </c>
      <c r="D16" s="15" t="n"/>
      <c r="E16" s="15" t="n"/>
      <c r="F16" s="15" t="n"/>
      <c r="G16" s="15" t="n"/>
      <c r="H16" s="15" t="n"/>
      <c r="I16" s="15" t="n"/>
      <c r="J16" s="15" t="n"/>
      <c r="K16" s="15" t="n"/>
      <c r="L16" s="15" t="n"/>
      <c r="M16" s="15" t="n"/>
      <c r="N16" s="15" t="n"/>
      <c r="O16" s="15" t="n"/>
      <c r="P16" s="19">
        <f>SUM(D16:O16)</f>
        <v/>
      </c>
    </row>
    <row r="17">
      <c r="A17" s="12" t="n">
        <v>14</v>
      </c>
      <c r="B17" s="13">
        <f>'Ke hoach mua hang'!B18</f>
        <v/>
      </c>
      <c r="C17" s="13">
        <f>'Ke hoach mua hang'!C18</f>
        <v/>
      </c>
      <c r="D17" s="15" t="n"/>
      <c r="E17" s="15" t="n"/>
      <c r="F17" s="15" t="n"/>
      <c r="G17" s="15" t="n"/>
      <c r="H17" s="15" t="n"/>
      <c r="I17" s="15" t="n"/>
      <c r="J17" s="15" t="n"/>
      <c r="K17" s="15" t="n"/>
      <c r="L17" s="15" t="n"/>
      <c r="M17" s="15" t="n"/>
      <c r="N17" s="15" t="n"/>
      <c r="O17" s="15" t="n"/>
      <c r="P17" s="19">
        <f>SUM(D17:O17)</f>
        <v/>
      </c>
    </row>
    <row r="18">
      <c r="A18" s="12" t="n">
        <v>15</v>
      </c>
      <c r="B18" s="13">
        <f>'Ke hoach mua hang'!B19</f>
        <v/>
      </c>
      <c r="C18" s="13">
        <f>'Ke hoach mua hang'!C19</f>
        <v/>
      </c>
      <c r="D18" s="15" t="n"/>
      <c r="E18" s="15" t="n"/>
      <c r="F18" s="15" t="n"/>
      <c r="G18" s="15" t="n"/>
      <c r="H18" s="15" t="n"/>
      <c r="I18" s="15" t="n"/>
      <c r="J18" s="15" t="n"/>
      <c r="K18" s="15" t="n"/>
      <c r="L18" s="15" t="n"/>
      <c r="M18" s="15" t="n"/>
      <c r="N18" s="15" t="n"/>
      <c r="O18" s="15" t="n"/>
      <c r="P18" s="19">
        <f>SUM(D18:O18)</f>
        <v/>
      </c>
    </row>
    <row r="19">
      <c r="A19" s="12" t="n">
        <v>16</v>
      </c>
      <c r="B19" s="13">
        <f>'Ke hoach mua hang'!B20</f>
        <v/>
      </c>
      <c r="C19" s="13">
        <f>'Ke hoach mua hang'!C20</f>
        <v/>
      </c>
      <c r="D19" s="15" t="n"/>
      <c r="E19" s="15" t="n"/>
      <c r="F19" s="15" t="n"/>
      <c r="G19" s="15" t="n"/>
      <c r="H19" s="15" t="n"/>
      <c r="I19" s="15" t="n"/>
      <c r="J19" s="15" t="n"/>
      <c r="K19" s="15" t="n"/>
      <c r="L19" s="15" t="n"/>
      <c r="M19" s="15" t="n"/>
      <c r="N19" s="15" t="n"/>
      <c r="O19" s="15" t="n"/>
      <c r="P19" s="19">
        <f>SUM(D19:O19)</f>
        <v/>
      </c>
    </row>
    <row r="20">
      <c r="A20" s="12" t="n">
        <v>17</v>
      </c>
      <c r="B20" s="13">
        <f>'Ke hoach mua hang'!B21</f>
        <v/>
      </c>
      <c r="C20" s="13">
        <f>'Ke hoach mua hang'!C21</f>
        <v/>
      </c>
      <c r="D20" s="15" t="n"/>
      <c r="E20" s="15" t="n"/>
      <c r="F20" s="15" t="n"/>
      <c r="G20" s="15" t="n"/>
      <c r="H20" s="15" t="n"/>
      <c r="I20" s="15" t="n"/>
      <c r="J20" s="15" t="n"/>
      <c r="K20" s="15" t="n"/>
      <c r="L20" s="15" t="n"/>
      <c r="M20" s="15" t="n"/>
      <c r="N20" s="15" t="n"/>
      <c r="O20" s="15" t="n"/>
      <c r="P20" s="19">
        <f>SUM(D20:O20)</f>
        <v/>
      </c>
    </row>
    <row r="21">
      <c r="A21" s="12" t="n">
        <v>18</v>
      </c>
      <c r="B21" s="13">
        <f>'Ke hoach mua hang'!B22</f>
        <v/>
      </c>
      <c r="C21" s="13">
        <f>'Ke hoach mua hang'!C22</f>
        <v/>
      </c>
      <c r="D21" s="15" t="n"/>
      <c r="E21" s="15" t="n"/>
      <c r="F21" s="15" t="n"/>
      <c r="G21" s="15" t="n"/>
      <c r="H21" s="15" t="n"/>
      <c r="I21" s="15" t="n"/>
      <c r="J21" s="15" t="n"/>
      <c r="K21" s="15" t="n"/>
      <c r="L21" s="15" t="n"/>
      <c r="M21" s="15" t="n"/>
      <c r="N21" s="15" t="n"/>
      <c r="O21" s="15" t="n"/>
      <c r="P21" s="19">
        <f>SUM(D21:O21)</f>
        <v/>
      </c>
    </row>
    <row r="22">
      <c r="A22" s="12" t="n">
        <v>19</v>
      </c>
      <c r="B22" s="13">
        <f>'Ke hoach mua hang'!B23</f>
        <v/>
      </c>
      <c r="C22" s="13">
        <f>'Ke hoach mua hang'!C23</f>
        <v/>
      </c>
      <c r="D22" s="15" t="n"/>
      <c r="E22" s="15" t="n"/>
      <c r="F22" s="15" t="n"/>
      <c r="G22" s="15" t="n"/>
      <c r="H22" s="15" t="n"/>
      <c r="I22" s="15" t="n"/>
      <c r="J22" s="15" t="n"/>
      <c r="K22" s="15" t="n"/>
      <c r="L22" s="15" t="n"/>
      <c r="M22" s="15" t="n"/>
      <c r="N22" s="15" t="n"/>
      <c r="O22" s="15" t="n"/>
      <c r="P22" s="19">
        <f>SUM(D22:O22)</f>
        <v/>
      </c>
    </row>
    <row r="23">
      <c r="A23" s="12" t="n">
        <v>20</v>
      </c>
      <c r="B23" s="13">
        <f>'Ke hoach mua hang'!B24</f>
        <v/>
      </c>
      <c r="C23" s="13">
        <f>'Ke hoach mua hang'!C24</f>
        <v/>
      </c>
      <c r="D23" s="15" t="n"/>
      <c r="E23" s="15" t="n"/>
      <c r="F23" s="15" t="n"/>
      <c r="G23" s="15" t="n"/>
      <c r="H23" s="15" t="n"/>
      <c r="I23" s="15" t="n"/>
      <c r="J23" s="15" t="n"/>
      <c r="K23" s="15" t="n"/>
      <c r="L23" s="15" t="n"/>
      <c r="M23" s="15" t="n"/>
      <c r="N23" s="15" t="n"/>
      <c r="O23" s="15" t="n"/>
      <c r="P23" s="19">
        <f>SUM(D23:O23)</f>
        <v/>
      </c>
    </row>
    <row r="24">
      <c r="A24" s="20" t="inlineStr">
        <is>
          <t>TỔNG</t>
        </is>
      </c>
      <c r="B24" s="22" t="n"/>
      <c r="C24" s="23" t="n"/>
      <c r="D24" s="19">
        <f>SUM(D4:D23)</f>
        <v/>
      </c>
      <c r="E24" s="19">
        <f>SUM(E4:E23)</f>
        <v/>
      </c>
      <c r="F24" s="19">
        <f>SUM(F4:F23)</f>
        <v/>
      </c>
      <c r="G24" s="19">
        <f>SUM(G4:G23)</f>
        <v/>
      </c>
      <c r="H24" s="19">
        <f>SUM(H4:H23)</f>
        <v/>
      </c>
      <c r="I24" s="19">
        <f>SUM(I4:I23)</f>
        <v/>
      </c>
      <c r="J24" s="19">
        <f>SUM(J4:J23)</f>
        <v/>
      </c>
      <c r="K24" s="19">
        <f>SUM(K4:K23)</f>
        <v/>
      </c>
      <c r="L24" s="19">
        <f>SUM(L4:L23)</f>
        <v/>
      </c>
      <c r="M24" s="19">
        <f>SUM(M4:M23)</f>
        <v/>
      </c>
      <c r="N24" s="19">
        <f>SUM(N4:N23)</f>
        <v/>
      </c>
      <c r="O24" s="19">
        <f>SUM(O4:O23)</f>
        <v/>
      </c>
      <c r="P24" s="19">
        <f>SUM(P4:P23)</f>
        <v/>
      </c>
    </row>
    <row r="26">
      <c r="A26" s="5" t="inlineStr">
        <is>
          <t>Đối chiếu:</t>
        </is>
      </c>
      <c r="D26" t="inlineStr">
        <is>
          <t>Tổng cả năm ở ô P24 nên khớp với cột Ngân sách cả năm của sheet 'Ke hoach mua hang'. Lệch nhau nghĩa là phân bổ theo tháng chưa đủ hoặc đã vượt.</t>
        </is>
      </c>
    </row>
  </sheetData>
  <mergeCells count="2">
    <mergeCell ref="A1:P1"/>
    <mergeCell ref="A24:C2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2026-10-09T04:02:56Z</dcterms:created>
  <dcterms:modified xmlns:dcterms="http://purl.org/dc/terms/" xmlns:xsi="http://www.w3.org/2001/XMLSchema-instance" xsi:type="dcterms:W3CDTF">2026-10-09T04:05:10Z</dcterms:modified>
</cp:coreProperties>
</file>